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_1 - Vodní tůně T1 a T2" sheetId="2" r:id="rId2"/>
    <sheet name="SO 01_2 - Výsadba" sheetId="3" r:id="rId3"/>
    <sheet name="SO 02 - Polní cesta C3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01_1 - Vodní tůně T1 a T2'!$C$88:$K$205</definedName>
    <definedName name="_xlnm.Print_Area" localSheetId="1">'SO 01_1 - Vodní tůně T1 a T2'!$C$4:$J$39,'SO 01_1 - Vodní tůně T1 a T2'!$C$45:$J$70,'SO 01_1 - Vodní tůně T1 a T2'!$C$76:$K$205</definedName>
    <definedName name="_xlnm.Print_Titles" localSheetId="1">'SO 01_1 - Vodní tůně T1 a T2'!$88:$88</definedName>
    <definedName name="_xlnm._FilterDatabase" localSheetId="2" hidden="1">'SO 01_2 - Výsadba'!$C$81:$K$115</definedName>
    <definedName name="_xlnm.Print_Area" localSheetId="2">'SO 01_2 - Výsadba'!$C$4:$J$39,'SO 01_2 - Výsadba'!$C$45:$J$63,'SO 01_2 - Výsadba'!$C$69:$K$115</definedName>
    <definedName name="_xlnm.Print_Titles" localSheetId="2">'SO 01_2 - Výsadba'!$81:$81</definedName>
    <definedName name="_xlnm._FilterDatabase" localSheetId="3" hidden="1">'SO 02 - Polní cesta C3'!$C$90:$K$545</definedName>
    <definedName name="_xlnm.Print_Area" localSheetId="3">'SO 02 - Polní cesta C3'!$C$4:$J$39,'SO 02 - Polní cesta C3'!$C$45:$J$72,'SO 02 - Polní cesta C3'!$C$78:$K$545</definedName>
    <definedName name="_xlnm.Print_Titles" localSheetId="3">'SO 02 - Polní cesta C3'!$90:$90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539"/>
  <c r="BH539"/>
  <c r="BG539"/>
  <c r="BF539"/>
  <c r="T539"/>
  <c r="T538"/>
  <c r="R539"/>
  <c r="R538"/>
  <c r="P539"/>
  <c r="P538"/>
  <c r="BI534"/>
  <c r="BH534"/>
  <c r="BG534"/>
  <c r="BF534"/>
  <c r="T534"/>
  <c r="R534"/>
  <c r="P534"/>
  <c r="BI530"/>
  <c r="BH530"/>
  <c r="BG530"/>
  <c r="BF530"/>
  <c r="T530"/>
  <c r="R530"/>
  <c r="P530"/>
  <c r="BI523"/>
  <c r="BH523"/>
  <c r="BG523"/>
  <c r="BF523"/>
  <c r="T523"/>
  <c r="R523"/>
  <c r="P523"/>
  <c r="BI518"/>
  <c r="BH518"/>
  <c r="BG518"/>
  <c r="BF518"/>
  <c r="T518"/>
  <c r="R518"/>
  <c r="P518"/>
  <c r="BI513"/>
  <c r="BH513"/>
  <c r="BG513"/>
  <c r="BF513"/>
  <c r="T513"/>
  <c r="R513"/>
  <c r="P513"/>
  <c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1"/>
  <c r="BH491"/>
  <c r="BG491"/>
  <c r="BF491"/>
  <c r="T491"/>
  <c r="R491"/>
  <c r="P491"/>
  <c r="BI487"/>
  <c r="BH487"/>
  <c r="BG487"/>
  <c r="BF487"/>
  <c r="T487"/>
  <c r="R487"/>
  <c r="P487"/>
  <c r="BI485"/>
  <c r="BH485"/>
  <c r="BG485"/>
  <c r="BF485"/>
  <c r="T485"/>
  <c r="R485"/>
  <c r="P485"/>
  <c r="BI480"/>
  <c r="BH480"/>
  <c r="BG480"/>
  <c r="BF480"/>
  <c r="T480"/>
  <c r="R480"/>
  <c r="P480"/>
  <c r="BI475"/>
  <c r="BH475"/>
  <c r="BG475"/>
  <c r="BF475"/>
  <c r="T475"/>
  <c r="R475"/>
  <c r="P475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7"/>
  <c r="BH457"/>
  <c r="BG457"/>
  <c r="BF457"/>
  <c r="T457"/>
  <c r="R457"/>
  <c r="P457"/>
  <c r="BI452"/>
  <c r="BH452"/>
  <c r="BG452"/>
  <c r="BF452"/>
  <c r="T452"/>
  <c r="R452"/>
  <c r="P452"/>
  <c r="BI438"/>
  <c r="BH438"/>
  <c r="BG438"/>
  <c r="BF438"/>
  <c r="T438"/>
  <c r="R438"/>
  <c r="P438"/>
  <c r="BI425"/>
  <c r="BH425"/>
  <c r="BG425"/>
  <c r="BF425"/>
  <c r="T425"/>
  <c r="R425"/>
  <c r="P425"/>
  <c r="BI412"/>
  <c r="BH412"/>
  <c r="BG412"/>
  <c r="BF412"/>
  <c r="T412"/>
  <c r="R412"/>
  <c r="P412"/>
  <c r="BI398"/>
  <c r="BH398"/>
  <c r="BG398"/>
  <c r="BF398"/>
  <c r="T398"/>
  <c r="R398"/>
  <c r="P398"/>
  <c r="BI393"/>
  <c r="BH393"/>
  <c r="BG393"/>
  <c r="BF393"/>
  <c r="T393"/>
  <c r="R393"/>
  <c r="P393"/>
  <c r="BI381"/>
  <c r="BH381"/>
  <c r="BG381"/>
  <c r="BF381"/>
  <c r="T381"/>
  <c r="T369"/>
  <c r="R381"/>
  <c r="R369"/>
  <c r="P381"/>
  <c r="P369"/>
  <c r="BI370"/>
  <c r="BH370"/>
  <c r="BG370"/>
  <c r="BF370"/>
  <c r="T370"/>
  <c r="R370"/>
  <c r="P370"/>
  <c r="BI360"/>
  <c r="BH360"/>
  <c r="BG360"/>
  <c r="BF360"/>
  <c r="T360"/>
  <c r="R360"/>
  <c r="P360"/>
  <c r="BI351"/>
  <c r="BH351"/>
  <c r="BG351"/>
  <c r="BF351"/>
  <c r="T351"/>
  <c r="R351"/>
  <c r="P351"/>
  <c r="BI342"/>
  <c r="BH342"/>
  <c r="BG342"/>
  <c r="BF342"/>
  <c r="T342"/>
  <c r="R342"/>
  <c r="P342"/>
  <c r="BI335"/>
  <c r="BH335"/>
  <c r="BG335"/>
  <c r="BF335"/>
  <c r="T335"/>
  <c r="R335"/>
  <c r="P335"/>
  <c r="BI330"/>
  <c r="BH330"/>
  <c r="BG330"/>
  <c r="BF330"/>
  <c r="T330"/>
  <c r="R330"/>
  <c r="P330"/>
  <c r="BI324"/>
  <c r="BH324"/>
  <c r="BG324"/>
  <c r="BF324"/>
  <c r="T324"/>
  <c r="R324"/>
  <c r="P324"/>
  <c r="BI318"/>
  <c r="BH318"/>
  <c r="BG318"/>
  <c r="BF318"/>
  <c r="T318"/>
  <c r="R318"/>
  <c r="P318"/>
  <c r="BI312"/>
  <c r="BH312"/>
  <c r="BG312"/>
  <c r="BF312"/>
  <c r="T312"/>
  <c r="R312"/>
  <c r="P312"/>
  <c r="BI307"/>
  <c r="BH307"/>
  <c r="BG307"/>
  <c r="BF307"/>
  <c r="T307"/>
  <c r="R307"/>
  <c r="P307"/>
  <c r="BI302"/>
  <c r="BH302"/>
  <c r="BG302"/>
  <c r="BF302"/>
  <c r="T302"/>
  <c r="R302"/>
  <c r="P302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5"/>
  <c r="BH275"/>
  <c r="BG275"/>
  <c r="BF275"/>
  <c r="T275"/>
  <c r="R275"/>
  <c r="P275"/>
  <c r="BI261"/>
  <c r="BH261"/>
  <c r="BG261"/>
  <c r="BF261"/>
  <c r="T261"/>
  <c r="R261"/>
  <c r="P261"/>
  <c r="BI254"/>
  <c r="BH254"/>
  <c r="BG254"/>
  <c r="BF254"/>
  <c r="T254"/>
  <c r="R254"/>
  <c r="P254"/>
  <c r="BI246"/>
  <c r="BH246"/>
  <c r="BG246"/>
  <c r="BF246"/>
  <c r="T246"/>
  <c r="R246"/>
  <c r="P246"/>
  <c r="BI237"/>
  <c r="BH237"/>
  <c r="BG237"/>
  <c r="BF237"/>
  <c r="T237"/>
  <c r="R237"/>
  <c r="P237"/>
  <c r="BI231"/>
  <c r="BH231"/>
  <c r="BG231"/>
  <c r="BF231"/>
  <c r="T231"/>
  <c r="R231"/>
  <c r="P231"/>
  <c r="BI220"/>
  <c r="BH220"/>
  <c r="BG220"/>
  <c r="BF220"/>
  <c r="T220"/>
  <c r="R220"/>
  <c r="P220"/>
  <c r="BI206"/>
  <c r="BH206"/>
  <c r="BG206"/>
  <c r="BF206"/>
  <c r="T206"/>
  <c r="R206"/>
  <c r="P206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6"/>
  <c r="BH186"/>
  <c r="BG186"/>
  <c r="BF186"/>
  <c r="T186"/>
  <c r="R186"/>
  <c r="P186"/>
  <c r="BI179"/>
  <c r="BH179"/>
  <c r="BG179"/>
  <c r="BF179"/>
  <c r="T179"/>
  <c r="R179"/>
  <c r="P179"/>
  <c r="BI165"/>
  <c r="BH165"/>
  <c r="BG165"/>
  <c r="BF165"/>
  <c r="T165"/>
  <c r="R165"/>
  <c r="P16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55"/>
  <c r="J17"/>
  <c r="J12"/>
  <c r="J85"/>
  <c r="E7"/>
  <c r="E81"/>
  <c i="3" r="J37"/>
  <c r="J36"/>
  <c i="1" r="AY56"/>
  <c i="3" r="J35"/>
  <c i="1" r="AX56"/>
  <c i="3" r="BI114"/>
  <c r="BH114"/>
  <c r="BG114"/>
  <c r="BF114"/>
  <c r="T114"/>
  <c r="T113"/>
  <c r="R114"/>
  <c r="R113"/>
  <c r="P114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2" r="J37"/>
  <c r="J36"/>
  <c i="1" r="AY55"/>
  <c i="2" r="J35"/>
  <c i="1" r="AX55"/>
  <c i="2" r="BI202"/>
  <c r="BH202"/>
  <c r="BG202"/>
  <c r="BF202"/>
  <c r="T202"/>
  <c r="T201"/>
  <c r="R202"/>
  <c r="R201"/>
  <c r="P202"/>
  <c r="P201"/>
  <c r="BI197"/>
  <c r="BH197"/>
  <c r="BG197"/>
  <c r="BF197"/>
  <c r="T197"/>
  <c r="T196"/>
  <c r="R197"/>
  <c r="R196"/>
  <c r="P197"/>
  <c r="P196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T153"/>
  <c r="R154"/>
  <c r="R153"/>
  <c r="P154"/>
  <c r="P153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83"/>
  <c r="E7"/>
  <c r="E79"/>
  <c i="1" r="L50"/>
  <c r="AM50"/>
  <c r="AM49"/>
  <c r="L49"/>
  <c r="AM47"/>
  <c r="L47"/>
  <c r="L45"/>
  <c r="L44"/>
  <c i="2" r="BK150"/>
  <c i="3" r="BK111"/>
  <c i="4" r="J291"/>
  <c i="2" r="J174"/>
  <c i="4" r="J457"/>
  <c r="BK165"/>
  <c i="2" r="J188"/>
  <c i="3" r="J107"/>
  <c i="4" r="BK179"/>
  <c r="BK462"/>
  <c i="2" r="J202"/>
  <c r="J150"/>
  <c r="F36"/>
  <c i="4" r="J281"/>
  <c i="2" r="F35"/>
  <c i="4" r="BK281"/>
  <c i="2" r="BK92"/>
  <c i="4" r="J141"/>
  <c r="J393"/>
  <c i="2" r="J96"/>
  <c i="3" r="J99"/>
  <c i="4" r="BK495"/>
  <c i="2" r="J197"/>
  <c r="J104"/>
  <c r="J128"/>
  <c i="4" r="J466"/>
  <c r="BK518"/>
  <c i="2" r="J166"/>
  <c i="3" r="BK89"/>
  <c i="4" r="BK141"/>
  <c i="2" r="J108"/>
  <c r="J154"/>
  <c i="3" r="J85"/>
  <c i="4" r="J100"/>
  <c i="3" r="J94"/>
  <c i="4" r="BK112"/>
  <c i="2" r="BK141"/>
  <c i="4" r="J136"/>
  <c i="2" r="J183"/>
  <c i="4" r="J275"/>
  <c i="3" r="BK110"/>
  <c i="4" r="J412"/>
  <c i="2" r="BK120"/>
  <c i="3" r="BK99"/>
  <c i="4" r="BK294"/>
  <c r="BK186"/>
  <c i="2" r="J146"/>
  <c i="4" r="J124"/>
  <c i="2" r="BK137"/>
  <c i="4" r="J254"/>
  <c i="3" r="BK98"/>
  <c i="4" r="BK523"/>
  <c i="2" r="BK197"/>
  <c i="4" r="BK151"/>
  <c i="2" r="J179"/>
  <c i="3" r="BK105"/>
  <c i="4" r="BK128"/>
  <c i="3" r="BK101"/>
  <c i="4" r="BK466"/>
  <c r="BK530"/>
  <c i="2" r="BK116"/>
  <c i="4" r="J518"/>
  <c r="BK254"/>
  <c r="BK499"/>
  <c r="BK275"/>
  <c r="BK370"/>
  <c i="2" r="BK166"/>
  <c i="3" r="BK114"/>
  <c r="J87"/>
  <c i="4" r="BK487"/>
  <c r="J370"/>
  <c r="J186"/>
  <c r="BK246"/>
  <c r="J534"/>
  <c i="2" r="J192"/>
  <c i="4" r="J452"/>
  <c r="BK539"/>
  <c i="2" r="J137"/>
  <c i="4" r="BK231"/>
  <c r="J503"/>
  <c i="2" r="J112"/>
  <c i="4" r="BK335"/>
  <c r="BK302"/>
  <c i="2" r="BK133"/>
  <c i="3" r="J93"/>
  <c r="BK108"/>
  <c i="4" r="BK351"/>
  <c r="J206"/>
  <c r="J342"/>
  <c i="2" r="J116"/>
  <c i="3" r="J98"/>
  <c i="4" r="J513"/>
  <c i="2" r="J100"/>
  <c i="3" r="J105"/>
  <c i="4" r="J179"/>
  <c i="3" r="J89"/>
  <c i="4" r="J462"/>
  <c r="BK438"/>
  <c i="2" r="J162"/>
  <c i="4" r="BK124"/>
  <c r="J237"/>
  <c r="BK480"/>
  <c i="2" r="BK108"/>
  <c i="3" r="J108"/>
  <c i="4" r="J507"/>
  <c r="J120"/>
  <c i="3" r="BK93"/>
  <c i="4" r="J196"/>
  <c r="BK381"/>
  <c r="J231"/>
  <c i="3" r="BK103"/>
  <c i="4" r="J312"/>
  <c r="BK116"/>
  <c i="2" r="BK146"/>
  <c i="4" r="BK360"/>
  <c r="J297"/>
  <c i="2" r="BK124"/>
  <c i="3" r="BK107"/>
  <c i="4" r="BK330"/>
  <c i="2" r="J132"/>
  <c i="4" r="BK297"/>
  <c r="BK318"/>
  <c i="2" r="F34"/>
  <c r="J92"/>
  <c i="4" r="BK286"/>
  <c i="2" r="J158"/>
  <c i="3" r="J95"/>
  <c i="4" r="BK507"/>
  <c r="J539"/>
  <c i="2" r="BK192"/>
  <c i="4" r="BK120"/>
  <c r="BK457"/>
  <c r="J294"/>
  <c r="BK261"/>
  <c r="BK237"/>
  <c i="2" r="J133"/>
  <c i="4" r="J491"/>
  <c i="2" r="BK162"/>
  <c i="4" r="J470"/>
  <c r="BK136"/>
  <c i="3" r="J91"/>
  <c i="4" r="J307"/>
  <c i="2" r="BK112"/>
  <c i="4" r="BK342"/>
  <c r="BK201"/>
  <c i="3" r="J100"/>
  <c i="4" r="J132"/>
  <c r="BK425"/>
  <c i="3" r="BK97"/>
  <c i="4" r="BK132"/>
  <c r="BK534"/>
  <c i="2" r="BK202"/>
  <c i="4" r="J324"/>
  <c r="J302"/>
  <c i="3" r="J97"/>
  <c i="4" r="BK513"/>
  <c r="J330"/>
  <c r="J360"/>
  <c i="2" r="J120"/>
  <c i="3" r="J110"/>
  <c i="2" r="BK154"/>
  <c r="BK100"/>
  <c i="3" r="J101"/>
  <c i="4" r="J286"/>
  <c r="J220"/>
  <c r="BK412"/>
  <c r="J523"/>
  <c i="2" r="BK158"/>
  <c i="4" r="BK324"/>
  <c r="J475"/>
  <c i="2" r="F37"/>
  <c i="3" r="BK87"/>
  <c i="4" r="J94"/>
  <c i="2" r="BK170"/>
  <c i="4" r="BK393"/>
  <c r="J116"/>
  <c i="2" r="J124"/>
  <c i="3" r="J111"/>
  <c i="4" r="J495"/>
  <c i="3" r="BK85"/>
  <c i="4" r="J487"/>
  <c r="J398"/>
  <c i="2" r="BK183"/>
  <c i="4" r="BK220"/>
  <c r="BK503"/>
  <c i="2" r="BK188"/>
  <c i="3" r="J103"/>
  <c i="4" r="J425"/>
  <c r="BK291"/>
  <c r="J530"/>
  <c r="J318"/>
  <c r="BK100"/>
  <c i="2" r="BK128"/>
  <c i="4" r="BK470"/>
  <c i="2" r="J141"/>
  <c i="4" r="J335"/>
  <c r="J485"/>
  <c i="3" r="BK91"/>
  <c i="4" r="J438"/>
  <c r="J381"/>
  <c i="3" r="J102"/>
  <c i="4" r="J151"/>
  <c i="3" r="J96"/>
  <c i="4" r="J246"/>
  <c r="J201"/>
  <c i="3" r="BK94"/>
  <c i="4" r="J128"/>
  <c r="J191"/>
  <c i="2" r="J34"/>
  <c i="4" r="BK398"/>
  <c r="BK191"/>
  <c i="2" r="BK174"/>
  <c r="BK96"/>
  <c i="4" r="BK146"/>
  <c r="J261"/>
  <c i="3" r="J114"/>
  <c i="4" r="J146"/>
  <c r="J351"/>
  <c i="2" r="BK132"/>
  <c i="4" r="BK94"/>
  <c i="1" r="AS54"/>
  <c i="2" r="BK104"/>
  <c i="3" r="BK102"/>
  <c i="4" r="J499"/>
  <c r="BK491"/>
  <c i="3" r="BK96"/>
  <c i="4" r="BK196"/>
  <c r="J480"/>
  <c i="2" r="J170"/>
  <c i="3" r="BK95"/>
  <c i="4" r="BK475"/>
  <c i="3" r="BK100"/>
  <c i="4" r="J165"/>
  <c r="BK307"/>
  <c r="BK485"/>
  <c r="BK206"/>
  <c r="BK312"/>
  <c r="BK452"/>
  <c i="2" r="BK179"/>
  <c i="4" r="J112"/>
  <c i="2" l="1" r="BK145"/>
  <c r="J145"/>
  <c r="J62"/>
  <c r="P178"/>
  <c i="3" r="BK84"/>
  <c r="J84"/>
  <c r="J61"/>
  <c i="2" r="BK157"/>
  <c r="J157"/>
  <c r="J65"/>
  <c r="BK187"/>
  <c r="J187"/>
  <c r="J67"/>
  <c i="4" r="BK341"/>
  <c r="J341"/>
  <c r="J62"/>
  <c i="2" r="R157"/>
  <c i="3" r="R84"/>
  <c r="R83"/>
  <c r="R82"/>
  <c i="4" r="P392"/>
  <c i="2" r="R145"/>
  <c r="R178"/>
  <c i="4" r="T341"/>
  <c r="R451"/>
  <c i="2" r="BK91"/>
  <c r="T187"/>
  <c i="3" r="T84"/>
  <c r="T83"/>
  <c r="T82"/>
  <c i="4" r="R93"/>
  <c r="R92"/>
  <c r="T451"/>
  <c r="P490"/>
  <c i="2" r="P145"/>
  <c r="P187"/>
  <c i="4" r="P341"/>
  <c r="BK451"/>
  <c r="J451"/>
  <c r="J65"/>
  <c r="R484"/>
  <c r="R512"/>
  <c i="2" r="R91"/>
  <c r="R90"/>
  <c r="T157"/>
  <c i="4" r="R341"/>
  <c r="BK490"/>
  <c r="J490"/>
  <c r="J68"/>
  <c r="T512"/>
  <c i="2" r="P91"/>
  <c r="P90"/>
  <c r="P89"/>
  <c i="1" r="AU55"/>
  <c i="2" r="P157"/>
  <c r="P156"/>
  <c r="R187"/>
  <c i="3" r="P84"/>
  <c r="P83"/>
  <c r="P82"/>
  <c i="1" r="AU56"/>
  <c i="4" r="BK93"/>
  <c r="J93"/>
  <c r="J61"/>
  <c r="T392"/>
  <c r="P484"/>
  <c r="BK512"/>
  <c r="J512"/>
  <c r="J69"/>
  <c r="T522"/>
  <c r="T93"/>
  <c r="T92"/>
  <c r="T91"/>
  <c r="P451"/>
  <c r="T490"/>
  <c r="T489"/>
  <c r="P522"/>
  <c i="2" r="T91"/>
  <c r="T90"/>
  <c r="T178"/>
  <c i="4" r="P93"/>
  <c r="P92"/>
  <c r="R392"/>
  <c r="T484"/>
  <c r="P512"/>
  <c r="BK522"/>
  <c r="J522"/>
  <c r="J70"/>
  <c i="2" r="T145"/>
  <c r="BK178"/>
  <c r="J178"/>
  <c r="J66"/>
  <c i="4" r="BK392"/>
  <c r="J392"/>
  <c r="J64"/>
  <c r="BK484"/>
  <c r="J484"/>
  <c r="J66"/>
  <c r="R490"/>
  <c r="R489"/>
  <c r="R522"/>
  <c i="2" r="BK153"/>
  <c r="J153"/>
  <c r="J63"/>
  <c i="3" r="BK113"/>
  <c r="J113"/>
  <c r="J62"/>
  <c i="2" r="BK196"/>
  <c r="J196"/>
  <c r="J68"/>
  <c i="4" r="BK369"/>
  <c r="J369"/>
  <c r="J63"/>
  <c i="2" r="BK201"/>
  <c r="J201"/>
  <c r="J69"/>
  <c i="4" r="BK538"/>
  <c r="J538"/>
  <c r="J71"/>
  <c r="F88"/>
  <c r="BE206"/>
  <c r="BE237"/>
  <c r="BE281"/>
  <c r="BE330"/>
  <c r="BE335"/>
  <c r="BE342"/>
  <c r="BE393"/>
  <c r="E48"/>
  <c r="BE112"/>
  <c r="BE425"/>
  <c r="BE452"/>
  <c r="BE466"/>
  <c r="BE487"/>
  <c r="BE503"/>
  <c r="BE523"/>
  <c r="BE141"/>
  <c r="BE151"/>
  <c r="BE196"/>
  <c r="BE297"/>
  <c r="BE324"/>
  <c r="BE438"/>
  <c r="BE462"/>
  <c r="BE470"/>
  <c r="BE475"/>
  <c r="BE491"/>
  <c r="BE220"/>
  <c r="BE291"/>
  <c r="BE370"/>
  <c r="BE398"/>
  <c r="BE457"/>
  <c r="BE507"/>
  <c r="BE513"/>
  <c r="BE518"/>
  <c r="J52"/>
  <c r="BE246"/>
  <c r="BE286"/>
  <c r="BE318"/>
  <c r="BE381"/>
  <c r="BE480"/>
  <c r="BE485"/>
  <c r="BE495"/>
  <c r="BE499"/>
  <c r="BE530"/>
  <c r="BE534"/>
  <c r="BE539"/>
  <c r="BE116"/>
  <c r="BE254"/>
  <c r="BE302"/>
  <c r="BE312"/>
  <c r="BE351"/>
  <c i="3" r="BK83"/>
  <c r="J83"/>
  <c r="J60"/>
  <c i="4" r="BE128"/>
  <c r="BE294"/>
  <c r="BE100"/>
  <c r="BE201"/>
  <c r="BE275"/>
  <c r="BE412"/>
  <c r="BE124"/>
  <c r="BE136"/>
  <c r="BE261"/>
  <c r="BE360"/>
  <c r="BE94"/>
  <c r="BE120"/>
  <c r="BE132"/>
  <c r="BE186"/>
  <c r="BE307"/>
  <c r="BE146"/>
  <c r="BE165"/>
  <c r="BE179"/>
  <c r="BE191"/>
  <c r="BE231"/>
  <c i="3" r="J76"/>
  <c r="BE87"/>
  <c r="BE93"/>
  <c r="BE85"/>
  <c r="BE91"/>
  <c r="BE99"/>
  <c r="BE110"/>
  <c r="E72"/>
  <c r="BE96"/>
  <c r="BE105"/>
  <c r="BE114"/>
  <c r="BE98"/>
  <c r="BE108"/>
  <c i="2" r="J91"/>
  <c r="J61"/>
  <c i="3" r="BE89"/>
  <c r="BE102"/>
  <c r="BE97"/>
  <c r="BE100"/>
  <c i="2" r="BK156"/>
  <c r="J156"/>
  <c r="J64"/>
  <c i="3" r="F55"/>
  <c r="BE95"/>
  <c r="BE101"/>
  <c r="BE103"/>
  <c r="BE94"/>
  <c r="BE111"/>
  <c r="BE107"/>
  <c i="2" r="BE124"/>
  <c r="BE141"/>
  <c r="BE158"/>
  <c r="BE162"/>
  <c r="BE166"/>
  <c i="1" r="BC55"/>
  <c i="2" r="J52"/>
  <c r="BE100"/>
  <c r="BE112"/>
  <c r="BE150"/>
  <c r="BE174"/>
  <c r="BE192"/>
  <c i="1" r="BA55"/>
  <c r="BB55"/>
  <c i="2" r="BE92"/>
  <c r="BE96"/>
  <c r="BE108"/>
  <c r="BE132"/>
  <c r="BE179"/>
  <c r="BE202"/>
  <c r="E48"/>
  <c r="BE104"/>
  <c r="BE128"/>
  <c r="BE133"/>
  <c r="BE146"/>
  <c r="BE154"/>
  <c r="BE170"/>
  <c r="BE183"/>
  <c r="F55"/>
  <c r="BE116"/>
  <c r="BE120"/>
  <c r="BE137"/>
  <c r="BE188"/>
  <c r="BE197"/>
  <c i="1" r="AW55"/>
  <c r="BD55"/>
  <c i="4" r="F34"/>
  <c i="1" r="BA57"/>
  <c i="3" r="J34"/>
  <c i="1" r="AW56"/>
  <c i="4" r="J34"/>
  <c i="1" r="AW57"/>
  <c i="3" r="F34"/>
  <c i="1" r="BA56"/>
  <c i="3" r="F36"/>
  <c i="1" r="BC56"/>
  <c i="4" r="F35"/>
  <c i="1" r="BB57"/>
  <c i="3" r="F37"/>
  <c i="1" r="BD56"/>
  <c i="4" r="F36"/>
  <c i="1" r="BC57"/>
  <c i="3" r="F35"/>
  <c i="1" r="BB56"/>
  <c i="4" r="F37"/>
  <c i="1" r="BD57"/>
  <c i="2" l="1" r="BK90"/>
  <c r="J90"/>
  <c r="J60"/>
  <c i="4" r="R91"/>
  <c i="2" r="R156"/>
  <c r="R89"/>
  <c r="T156"/>
  <c r="T89"/>
  <c i="4" r="P489"/>
  <c r="P91"/>
  <c i="1" r="AU57"/>
  <c i="4" r="BK92"/>
  <c r="BK489"/>
  <c r="J489"/>
  <c r="J67"/>
  <c i="3" r="BK82"/>
  <c r="J82"/>
  <c i="2" r="BK89"/>
  <c r="J89"/>
  <c r="J59"/>
  <c r="F33"/>
  <c i="1" r="AZ55"/>
  <c i="3" r="F33"/>
  <c i="1" r="AZ56"/>
  <c i="3" r="J30"/>
  <c i="1" r="AG56"/>
  <c r="BB54"/>
  <c r="AX54"/>
  <c r="BA54"/>
  <c r="AW54"/>
  <c r="AK30"/>
  <c r="AU54"/>
  <c i="4" r="J33"/>
  <c i="1" r="AV57"/>
  <c r="AT57"/>
  <c i="2" r="J33"/>
  <c i="1" r="AV55"/>
  <c r="AT55"/>
  <c i="3" r="J33"/>
  <c i="1" r="AV56"/>
  <c r="AT56"/>
  <c r="BC54"/>
  <c r="AY54"/>
  <c i="4" r="F33"/>
  <c i="1" r="AZ57"/>
  <c r="BD54"/>
  <c r="W33"/>
  <c i="4" l="1" r="BK91"/>
  <c r="J91"/>
  <c r="J59"/>
  <c r="J92"/>
  <c r="J60"/>
  <c i="1" r="AN56"/>
  <c i="3" r="J59"/>
  <c r="J39"/>
  <c i="1" r="W32"/>
  <c r="AZ54"/>
  <c r="AV54"/>
  <c r="AK29"/>
  <c i="2" r="J30"/>
  <c i="1" r="AG55"/>
  <c r="W30"/>
  <c r="W31"/>
  <c i="2" l="1" r="J39"/>
  <c i="1" r="AN55"/>
  <c i="4" r="J30"/>
  <c i="1" r="AG57"/>
  <c r="AG54"/>
  <c r="AK26"/>
  <c r="AK35"/>
  <c r="AT54"/>
  <c r="W29"/>
  <c i="4" l="1" r="J39"/>
  <c i="1" r="AN54"/>
  <c r="AN57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<sst xmlns="http://schemas.openxmlformats.org/spreadsheetml/2006/main">
  <si>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</si>
  <si>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</si>
  <si>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</si>
  <si>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</si>
  <si>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</si>
  <si>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{654ebb93-7fcd-4484-9e59-252c90b9ad2d}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</si>
  <si>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</si>
  <si>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</si>
  <si>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</si>
  <si>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</si>
  <si>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</si>
  <si>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</si>
  <si>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</si>
  <si>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</si>
  <si>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24/20/1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</si>
  <si>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</si>
  <si>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</si>
  <si>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opatření plánu PSZ v k.ú. Dětřichov u Moravské Třebové</t>
  </si>
  <si>
    <t>KSO:</t>
  </si>
  <si>
    <t/>
  </si>
  <si>
    <t>CC-CZ:</t>
  </si>
  <si>
    <t>Místo:</t>
  </si>
  <si>
    <t>k.ú. Dětřichov u Morvavské Třebové</t>
  </si>
  <si>
    <t>Datum:</t>
  </si>
  <si>
    <t>27. 2. 2024</t>
  </si>
  <si>
    <t>Zadavatel:</t>
  </si>
  <si>
    <t>IČ:</t>
  </si>
  <si>
    <t>01312774</t>
  </si>
  <si>
    <t>ČR - SPÚ, KPÚ pro Pardubický kraj</t>
  </si>
  <si>
    <t>DIČ:</t>
  </si>
  <si>
    <t>Uchazeč:</t>
  </si>
  <si>
    <t>Vyplň údaj</t>
  </si>
  <si>
    <t>Projektant:</t>
  </si>
  <si>
    <t>29186404</t>
  </si>
  <si>
    <t>Hanousek s.r.o., Barákova 2745/41,796 01 Prostějov</t>
  </si>
  <si>
    <t>True</t>
  </si>
  <si>
    <t>Zpracovatel:</t>
  </si>
  <si>
    <t>Poznámka:</t>
  </si>
  <si>
    <t>Soupis prací je sestaven s využitím Cenové soustavy ÚRS - cenová soustava 01/2024.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</si>
  <si>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</si>
  <si>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</si>
  <si>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</si>
  <si>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</si>
  <si>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</si>
  <si>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</si>
  <si>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</si>
  <si>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</si>
  <si>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</si>
  <si>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</si>
  <si>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</si>
  <si>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</si>
  <si>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</si>
  <si>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</si>
  <si>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</si>
  <si>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</si>
  <si>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</si>
  <si>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</si>
  <si>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</si>
  <si>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</si>
  <si>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</si>
  <si>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</si>
  <si>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</si>
  <si>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</si>
  <si>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</si>
  <si>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</si>
  <si>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</si>
  <si>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</si>
  <si>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</si>
  <si>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</si>
  <si>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</si>
  <si>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</si>
  <si>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</si>
  <si>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</si>
  <si>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</si>
  <si>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</si>
  <si>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</si>
  <si>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</si>
  <si>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</si>
  <si>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01_1</t>
  </si>
  <si>
    <t>Vodní tůně T1 a T2</t>
  </si>
  <si>
    <t>STA</t>
  </si>
  <si>
    <t>1</t>
  </si>
  <si>
    <t>{cff5c6d6-ada7-4dee-af86-0f5d139e24e5}</t>
  </si>
  <si>
    <t>2</t>
  </si>
  <si>
    <t>SO 01_2</t>
  </si>
  <si>
    <t>Výsadba</t>
  </si>
  <si>
    <t>{59181822-227a-473f-a264-e9534634ce05}</t>
  </si>
  <si>
    <t>SO 02</t>
  </si>
  <si>
    <t>Polní cesta C3</t>
  </si>
  <si>
    <t>{64db8f70-2e8d-4d0e-9916-abc6ffc5c9f7}</t>
  </si>
  <si>
    <t>KRYCÍ LIST SOUPISU PRACÍ</t>
  </si>
  <si>
    <t>Objekt:</t>
  </si>
  <si>
    <t>SO 01_1 - Vodní tůně T1 a T2</t>
  </si>
  <si>
    <t>k.ú. Dětřichov u Moravské Třebové</t>
  </si>
  <si>
    <t>Ing. Miroslav Lošťák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</si>
  <si>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</si>
  <si>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</si>
  <si>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</si>
  <si>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</si>
  <si>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</si>
  <si>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</si>
  <si>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</si>
  <si>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</si>
  <si>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</si>
  <si>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</si>
  <si>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</si>
  <si>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</si>
  <si>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</si>
  <si>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</si>
  <si>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</si>
  <si>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</si>
  <si>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</si>
  <si>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</si>
  <si>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</si>
  <si>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</si>
  <si>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</si>
  <si>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</si>
  <si>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</si>
  <si>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</si>
  <si>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</si>
  <si>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</si>
  <si>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</si>
  <si>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</si>
  <si>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</si>
  <si>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</si>
  <si>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</si>
  <si>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</si>
  <si>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</t>
  </si>
  <si>
    <t>Odstranění travin a rákosu strojně travin, při celkové ploše přes 500 m2</t>
  </si>
  <si>
    <t>m2</t>
  </si>
  <si>
    <t>CS ÚRS 2024 01</t>
  </si>
  <si>
    <t>4</t>
  </si>
  <si>
    <t>574300741</t>
  </si>
  <si>
    <t>Online PSC</t>
  </si>
  <si>
    <t>https://podminky.urs.cz/item/CS_URS_2024_01/111151103</t>
  </si>
  <si>
    <t>VV</t>
  </si>
  <si>
    <t>Výkres D - Siltuace tuůní T1-2</t>
  </si>
  <si>
    <t>1503</t>
  </si>
  <si>
    <t>121151125</t>
  </si>
  <si>
    <t>Sejmutí ornice strojně při souvislé ploše přes 500 m2, tl. vrstvy přes 250 do 300 mm</t>
  </si>
  <si>
    <t>-232842936</t>
  </si>
  <si>
    <t>https://podminky.urs.cz/item/CS_URS_2024_01/121151125</t>
  </si>
  <si>
    <t>3</t>
  </si>
  <si>
    <t>122251104</t>
  </si>
  <si>
    <t>Odkopávky a prokopávky nezapažené strojně v hornině třídy těžitelnosti I skupiny 3 přes 100 do 500 m3</t>
  </si>
  <si>
    <t>m3</t>
  </si>
  <si>
    <t>-2120687843</t>
  </si>
  <si>
    <t>https://podminky.urs.cz/item/CS_URS_2024_01/122251104</t>
  </si>
  <si>
    <t>Výkres D - Siltuace tuůní T1-2, podélný profil, příčné řezy</t>
  </si>
  <si>
    <t>389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</si>
  <si>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</si>
  <si>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</si>
  <si>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610674705</t>
  </si>
  <si>
    <t>https://podminky.urs.cz/item/CS_URS_2024_01/162251101</t>
  </si>
  <si>
    <t>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</si>
  <si>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</si>
  <si>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</si>
  <si>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-1437587242</t>
  </si>
  <si>
    <t>https://podminky.urs.cz/item/CS_URS_2024_01/162351103</t>
  </si>
  <si>
    <t>Výkres D - Siltuace tuůní T1-2, podélný profil, příčné řezy, sejmutí ornice 451 m3, pro humusování 103 m3, odvoz 451 - 103 = 348 m3</t>
  </si>
  <si>
    <t>451-103</t>
  </si>
  <si>
    <t>6</t>
  </si>
  <si>
    <t>171153101</t>
  </si>
  <si>
    <t>Zemní hrázky přívodních a odpadních melioračních kanálů zhutňované po vrstvách tloušťky 200 mm s přemístěním sypaniny do 20 m nebo s jejím přehozením do 3 m z hornin třídy těžitelnosti I a II, skupiny 1 až 4</t>
  </si>
  <si>
    <t>-1732794096</t>
  </si>
  <si>
    <t>https://podminky.urs.cz/item/CS_URS_2024_01/171153101</t>
  </si>
  <si>
    <t>7</t>
  </si>
  <si>
    <t>171251201</t>
  </si>
  <si>
    <t>Uložení sypaniny na skládky nebo meziskládky bez hutnění s upravením uložené sypaniny do předepsaného tvaru</t>
  </si>
  <si>
    <t>-1093534612</t>
  </si>
  <si>
    <t>https://podminky.urs.cz/item/CS_URS_2024_01/171251201</t>
  </si>
  <si>
    <t xml:space="preserve">Výkres D - Siltuace tůní T1-2  - 348 m3 - (1032 m2 x 0,1 m) = 245 m3</t>
  </si>
  <si>
    <t>245</t>
  </si>
  <si>
    <t>8</t>
  </si>
  <si>
    <t>181411121</t>
  </si>
  <si>
    <t>Založení trávníku na půdě předem připravené plochy do 1000 m2 výsevem včetně utažení lučního v rovině nebo na svahu do 1:5</t>
  </si>
  <si>
    <t>-1849942880</t>
  </si>
  <si>
    <t>https://podminky.urs.cz/item/CS_URS_2024_01/181411121</t>
  </si>
  <si>
    <t>Výkres D - Siltuace tůní T1-2, zaměření skutečného stavu, katastrální mapa</t>
  </si>
  <si>
    <t>1370</t>
  </si>
  <si>
    <t>9</t>
  </si>
  <si>
    <t>M</t>
  </si>
  <si>
    <t>00572472</t>
  </si>
  <si>
    <t>osivo směs travní krajinná-rovinná</t>
  </si>
  <si>
    <t>kg</t>
  </si>
  <si>
    <t>-442861180</t>
  </si>
  <si>
    <t>2kg/100 m2, ztratné 5%</t>
  </si>
  <si>
    <t>1370/100*2*1,05</t>
  </si>
  <si>
    <t>28,77*0,02 'Přepočtené koeficientem množství</t>
  </si>
  <si>
    <t>10</t>
  </si>
  <si>
    <t>181411122</t>
  </si>
  <si>
    <t>Založení trávníku na půdě předem připravené plochy do 1000 m2 výsevem včetně utažení lučního na svahu přes 1:5 do 1:2</t>
  </si>
  <si>
    <t>-895833126</t>
  </si>
  <si>
    <t>https://podminky.urs.cz/item/CS_URS_2024_01/181411122</t>
  </si>
  <si>
    <t xml:space="preserve">Výkres D - Siltuace tůní T1-2  - 218 + 814 = 1032 m2 (mimo dno tůní)</t>
  </si>
  <si>
    <t>218+814</t>
  </si>
  <si>
    <t>11</t>
  </si>
  <si>
    <t>00572474</t>
  </si>
  <si>
    <t>osivo směs travní krajinná-svahová</t>
  </si>
  <si>
    <t>311601957</t>
  </si>
  <si>
    <t>12</t>
  </si>
  <si>
    <t>181951112</t>
  </si>
  <si>
    <t>Úprava pláně vyrovnáním výškových rozdílů strojně v hornině třídy těžitelnosti I, skupiny 1 až 3 se zhutněním</t>
  </si>
  <si>
    <t>-958503852</t>
  </si>
  <si>
    <t>https://podminky.urs.cz/item/CS_URS_2024_01/181951112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</si>
  <si>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</si>
  <si>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</si>
  <si>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</si>
  <si>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-1892472128</t>
  </si>
  <si>
    <t>https://podminky.urs.cz/item/CS_URS_2024_01/182151111</t>
  </si>
  <si>
    <t>14</t>
  </si>
  <si>
    <t>182351133</t>
  </si>
  <si>
    <t>Rozprostření a urovnání ornice ve svahu sklonu přes 1:5 strojně při souvislé ploše přes 500 m2, tl. vrstvy do 200 mm</t>
  </si>
  <si>
    <t>763458797</t>
  </si>
  <si>
    <t>https://podminky.urs.cz/item/CS_URS_2024_01/182351133</t>
  </si>
  <si>
    <t>Komunikace pozemní</t>
  </si>
  <si>
    <t>561021111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</si>
  <si>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150 do 200 mm</t>
  </si>
  <si>
    <t>-829524458</t>
  </si>
  <si>
    <t>https://podminky.urs.cz/item/CS_URS_2024_01/561021111</t>
  </si>
  <si>
    <t>celkem objem 389 m3 při dprůměrné šířce 3,5 m a počtu vrstev 7</t>
  </si>
  <si>
    <t>389/3,5*7</t>
  </si>
  <si>
    <t>16</t>
  </si>
  <si>
    <t>58530170</t>
  </si>
  <si>
    <t>vápno nehašené CL 90-Q pro úpravu zemin standardní</t>
  </si>
  <si>
    <t>t</t>
  </si>
  <si>
    <t>-1566212313</t>
  </si>
  <si>
    <t>celkové množství zeminy 389 m3, 3% vápnění - 52,5 kg/1 m3</t>
  </si>
  <si>
    <t>389*52,5/1000</t>
  </si>
  <si>
    <t>998</t>
  </si>
  <si>
    <t>Přesun hmot</t>
  </si>
  <si>
    <t>17</t>
  </si>
  <si>
    <t>998332011</t>
  </si>
  <si>
    <t>Přesun hmot pro úpravy vodních toků a kanály, hráze rybníků apod. dopravní vzdálenost do 500 m</t>
  </si>
  <si>
    <t>-1576996334</t>
  </si>
  <si>
    <t>https://podminky.urs.cz/item/CS_URS_2024_01/998332011</t>
  </si>
  <si>
    <t>VRN</t>
  </si>
  <si>
    <t>Vedlejší rozpočtové náklady</t>
  </si>
  <si>
    <t>VRN1</t>
  </si>
  <si>
    <t>Průzkumné, geodetické a projektové práce</t>
  </si>
  <si>
    <t>18</t>
  </si>
  <si>
    <t>011114000</t>
  </si>
  <si>
    <t>Inženýrsko-geologický průzkum</t>
  </si>
  <si>
    <t>kpl.</t>
  </si>
  <si>
    <t>1024</t>
  </si>
  <si>
    <t>-1887725680</t>
  </si>
  <si>
    <t>https://podminky.urs.cz/item/CS_URS_2024_01/011114000</t>
  </si>
  <si>
    <t xml:space="preserve">Odběr vzorků zeminy pro určení míry zhutnění  pro tůň T1 a T2</t>
  </si>
  <si>
    <t>19</t>
  </si>
  <si>
    <t>012103000</t>
  </si>
  <si>
    <t>Geodetické práce před výstavbou</t>
  </si>
  <si>
    <t>1977283042</t>
  </si>
  <si>
    <t>https://podminky.urs.cz/item/CS_URS_2024_01/012103000</t>
  </si>
  <si>
    <t>Geodetické práce před zahájením stavby</t>
  </si>
  <si>
    <t>20</t>
  </si>
  <si>
    <t>012203000</t>
  </si>
  <si>
    <t>Geodetické práce při provádění stavby</t>
  </si>
  <si>
    <t>-266710721</t>
  </si>
  <si>
    <t>https://podminky.urs.cz/item/CS_URS_2024_01/012203000</t>
  </si>
  <si>
    <t>Geodetické práce v průběhu stavby</t>
  </si>
  <si>
    <t>012303000</t>
  </si>
  <si>
    <t>Geodetické práce po výstavbě</t>
  </si>
  <si>
    <t>-1617391759</t>
  </si>
  <si>
    <t>https://podminky.urs.cz/item/CS_URS_2024_01/012303000</t>
  </si>
  <si>
    <t>Geodetické práce po ukončení stavby</t>
  </si>
  <si>
    <t>22</t>
  </si>
  <si>
    <t>013254000</t>
  </si>
  <si>
    <t>Dokumentace skutečného provedení stavby</t>
  </si>
  <si>
    <t>-1855302941</t>
  </si>
  <si>
    <t>https://podminky.urs.cz/item/CS_URS_2024_01/013254000</t>
  </si>
  <si>
    <t>Zpracování a předání dokumentace skutečného provedení stavby (3x tištěné paré + 1 v elektr. podobě), zaměření skut. provedení (3 + 1), fotodokumentace</t>
  </si>
  <si>
    <t>VRN3</t>
  </si>
  <si>
    <t>Zařízení staveniště</t>
  </si>
  <si>
    <t>23</t>
  </si>
  <si>
    <t>030001000</t>
  </si>
  <si>
    <t>563952944</t>
  </si>
  <si>
    <t>https://podminky.urs.cz/item/CS_URS_2024_01/030001000</t>
  </si>
  <si>
    <t>Zajištění a zabezpečení staveniště, zřízení a likvidace zař. ataveniště</t>
  </si>
  <si>
    <t>24</t>
  </si>
  <si>
    <t>032803000</t>
  </si>
  <si>
    <t>Ostatní vybavení staveniště</t>
  </si>
  <si>
    <t>-1631162452</t>
  </si>
  <si>
    <t>https://podminky.urs.cz/item/CS_URS_2024_01/032803000</t>
  </si>
  <si>
    <t>Zajištění umístění štítků o povolení stavby</t>
  </si>
  <si>
    <t>VRN4</t>
  </si>
  <si>
    <t>Inženýrská činnost</t>
  </si>
  <si>
    <t>25</t>
  </si>
  <si>
    <t>043103000</t>
  </si>
  <si>
    <t>Zkoušky bez rozlišení</t>
  </si>
  <si>
    <t>ks</t>
  </si>
  <si>
    <t>522154514</t>
  </si>
  <si>
    <t>https://podminky.urs.cz/item/CS_URS_2024_01/043103000</t>
  </si>
  <si>
    <t>Zkouška zhutnění</t>
  </si>
  <si>
    <t>4+4</t>
  </si>
  <si>
    <t>26</t>
  </si>
  <si>
    <t>049303000</t>
  </si>
  <si>
    <t>Náklady vzniklé v souvislosti s předáním stavby</t>
  </si>
  <si>
    <t>1051123771</t>
  </si>
  <si>
    <t>https://podminky.urs.cz/item/CS_URS_2024_01/049303000</t>
  </si>
  <si>
    <t>Protokolární předání pozemků, uvedení do původního stavu, zpět jejich vlastníkům</t>
  </si>
  <si>
    <t>VRN7</t>
  </si>
  <si>
    <t>Provozní vlivy</t>
  </si>
  <si>
    <t>27</t>
  </si>
  <si>
    <t>075002000</t>
  </si>
  <si>
    <t>Ochranná pásma</t>
  </si>
  <si>
    <t>1827076700</t>
  </si>
  <si>
    <t>https://podminky.urs.cz/item/CS_URS_2024_01/075002000</t>
  </si>
  <si>
    <t>Vytýčení inž. sítí před zahájením stavby (2x vodovod)</t>
  </si>
  <si>
    <t>1+1</t>
  </si>
  <si>
    <t>VRN9</t>
  </si>
  <si>
    <t>Ostatní náklady</t>
  </si>
  <si>
    <t>28</t>
  </si>
  <si>
    <t>091504000</t>
  </si>
  <si>
    <t>Náklady související s publikační činností</t>
  </si>
  <si>
    <t>-745703352</t>
  </si>
  <si>
    <t>https://podminky.urs.cz/item/CS_URS_2024_01/091504000</t>
  </si>
  <si>
    <t>Publikační činnost</t>
  </si>
  <si>
    <t>SO 01_2 - Výsadba</t>
  </si>
  <si>
    <t>Ing. Michaela Hanousková</t>
  </si>
  <si>
    <t>111103202</t>
  </si>
  <si>
    <t>Kosení travin a vodních rostlin ve vegetačním období travního porostu středně hustého</t>
  </si>
  <si>
    <t>ha</t>
  </si>
  <si>
    <t>1041107732</t>
  </si>
  <si>
    <t>https://podminky.urs.cz/item/CS_URS_2024_01/111103202</t>
  </si>
  <si>
    <t>184211315</t>
  </si>
  <si>
    <t>Jamková výsadba sazenic sklon terénu do 1:5 s kopáním jamky 25 x 25 cm ve stupni zabuřenění 1 v zemině 1 a 2</t>
  </si>
  <si>
    <t>kus</t>
  </si>
  <si>
    <t>1894531477</t>
  </si>
  <si>
    <t>https://podminky.urs.cz/item/CS_URS_2024_01/184211315</t>
  </si>
  <si>
    <t>184211327</t>
  </si>
  <si>
    <t>Jamková výsadba sazenic sklon terénu do 1:5 s kopáním jamky 35 x 35 cm ve stupni zabuřenění 1 v zemině 1 a 2</t>
  </si>
  <si>
    <t>-1065509392</t>
  </si>
  <si>
    <t>https://podminky.urs.cz/item/CS_URS_2024_01/184211327</t>
  </si>
  <si>
    <t>184215112</t>
  </si>
  <si>
    <t>Ukotvení dřeviny kůly v rovině nebo na svahu do 1:5 jedním kůlem, délky přes 1 do 2 m</t>
  </si>
  <si>
    <t>-400355901</t>
  </si>
  <si>
    <t>https://podminky.urs.cz/item/CS_URS_2024_01/184215112</t>
  </si>
  <si>
    <t>Vlastní položka 1</t>
  </si>
  <si>
    <t>kůl vyvazovací dřevěný impregnovaný D 8cm dl 2m</t>
  </si>
  <si>
    <t>-1248790956</t>
  </si>
  <si>
    <t>Vlastní položka 2</t>
  </si>
  <si>
    <t>Plastová chránička 120 cm</t>
  </si>
  <si>
    <t>-663108637</t>
  </si>
  <si>
    <t>Vlastní položka 3</t>
  </si>
  <si>
    <t xml:space="preserve">lípa velkolistá Tilia platyphyla),  150 cm</t>
  </si>
  <si>
    <t>1610447966</t>
  </si>
  <si>
    <t>Vlastní položka 4</t>
  </si>
  <si>
    <t>javor mléč (Acer platanoides), 150 cm</t>
  </si>
  <si>
    <t>-1799384765</t>
  </si>
  <si>
    <t>Vlastní položka 5</t>
  </si>
  <si>
    <t>jasan ztepilý (Fraximus excelsior), 150 cm</t>
  </si>
  <si>
    <t>-1463582569</t>
  </si>
  <si>
    <t>Vlastní položka 6</t>
  </si>
  <si>
    <t>olše lepkavá (Alnus glutinosa), 150 cm</t>
  </si>
  <si>
    <t>-344841433</t>
  </si>
  <si>
    <t>Vlastní položka 7</t>
  </si>
  <si>
    <t>zimolez pýřitý (Lionicera xylosteum), 40 cm</t>
  </si>
  <si>
    <t>393480</t>
  </si>
  <si>
    <t>Vlastní položka 8</t>
  </si>
  <si>
    <t>Javor klen (Acer pseudoplatanus), 150 cm</t>
  </si>
  <si>
    <t>802642808</t>
  </si>
  <si>
    <t>Vlastní položka 9</t>
  </si>
  <si>
    <t>bez hroznatý (Sambucus racemosa), 40 cm</t>
  </si>
  <si>
    <t>-1847277933</t>
  </si>
  <si>
    <t>Vlastní položka10</t>
  </si>
  <si>
    <t>kalina obecná (Viburnum opulus), 40 cm</t>
  </si>
  <si>
    <t>1320137662</t>
  </si>
  <si>
    <t>184813133</t>
  </si>
  <si>
    <t>Ochrana dřevin před okusem zvěří chemicky nátěrem, v rovině nebo ve svahu do 1:5 listnatých, výšky do 70 cm</t>
  </si>
  <si>
    <t>100 kus</t>
  </si>
  <si>
    <t>-717225200</t>
  </si>
  <si>
    <t>https://podminky.urs.cz/item/CS_URS_2024_01/184813133</t>
  </si>
  <si>
    <t>184813134</t>
  </si>
  <si>
    <t>Ochrana dřevin před okusem zvěří chemicky nátěrem, v rovině nebo ve svahu do 1:5 listnatých, výšky přes 70 cm</t>
  </si>
  <si>
    <t>1984844374</t>
  </si>
  <si>
    <t>https://podminky.urs.cz/item/CS_URS_2024_01/184813134</t>
  </si>
  <si>
    <t>Vlastní položka11</t>
  </si>
  <si>
    <t>Chemický přípravek proti okusu</t>
  </si>
  <si>
    <t>-184869572</t>
  </si>
  <si>
    <t>184911421</t>
  </si>
  <si>
    <t>Mulčování vysazených rostlin mulčovací kůrou, tl. do 100 mm v rovině nebo na svahu do 1:5</t>
  </si>
  <si>
    <t>1395711305</t>
  </si>
  <si>
    <t>https://podminky.urs.cz/item/CS_URS_2024_01/184911421</t>
  </si>
  <si>
    <t>10391100</t>
  </si>
  <si>
    <t>kůra mulčovací VL</t>
  </si>
  <si>
    <t>-1606167605</t>
  </si>
  <si>
    <t>185804312</t>
  </si>
  <si>
    <t>Zalití rostlin vodou plochy záhonů jednotlivě přes 20 m2</t>
  </si>
  <si>
    <t>50325037</t>
  </si>
  <si>
    <t>https://podminky.urs.cz/item/CS_URS_2024_01/185804312</t>
  </si>
  <si>
    <t>998231311</t>
  </si>
  <si>
    <t>Přesun hmot pro sadovnické a krajinářské úpravy strojně dopravní vzdálenost do 5000 m</t>
  </si>
  <si>
    <t>-1438706208</t>
  </si>
  <si>
    <t>https://podminky.urs.cz/item/CS_URS_2024_01/998231311</t>
  </si>
  <si>
    <t>SO 02 - Polní cesta C3</t>
  </si>
  <si>
    <t>Ing. Jan Krč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</si>
  <si>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</si>
  <si>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</si>
  <si>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</si>
  <si>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>111151133</t>
  </si>
  <si>
    <t>Pokosení trávníku při souvislé ploše do 1000 m2 lučního na svahu přes 1:2 do 1:1</t>
  </si>
  <si>
    <t>-1795342849</t>
  </si>
  <si>
    <t>https://podminky.urs.cz/item/CS_URS_2024_01/111151133</t>
  </si>
  <si>
    <t>Výkresy č. D.2.2, D.2.3., D.2.4., D.2.5., TZ</t>
  </si>
  <si>
    <t>Pokosení před a po osetí</t>
  </si>
  <si>
    <t>InR - násypy, zářezy</t>
  </si>
  <si>
    <t>(205+2)*2</t>
  </si>
  <si>
    <t>111151231</t>
  </si>
  <si>
    <t>Pokosení trávníku při souvislé ploše přes 1000 do 10000 m2 lučního v rovině nebo svahu do 1:5</t>
  </si>
  <si>
    <t>818879265</t>
  </si>
  <si>
    <t>https://podminky.urs.cz/item/CS_URS_2024_01/111151231</t>
  </si>
  <si>
    <t xml:space="preserve">Pokosení před výstavbou cesty - plocha parcely </t>
  </si>
  <si>
    <t>2443</t>
  </si>
  <si>
    <t>Pokosení před osetím</t>
  </si>
  <si>
    <t xml:space="preserve">Plocha parcely mínus plocha nové cesty </t>
  </si>
  <si>
    <t>2443-1550</t>
  </si>
  <si>
    <t>Pokosení po osetí</t>
  </si>
  <si>
    <t>Součet</t>
  </si>
  <si>
    <t>111251101</t>
  </si>
  <si>
    <t>Odstranění křovin a stromů s odstraněním kořenů strojně průměru kmene do 100 mm v rovině nebo ve svahu sklonu terénu do 1:5, při celkové ploše do 100 m2</t>
  </si>
  <si>
    <t>1601992420</t>
  </si>
  <si>
    <t>https://podminky.urs.cz/item/CS_URS_2024_01/111251101</t>
  </si>
  <si>
    <t>Výkresy č. D.2.2, TZ</t>
  </si>
  <si>
    <t>112151012</t>
  </si>
  <si>
    <t>Pokácení stromu volné v celku s odřezáním kmene a s odvětvením průměru kmene přes 200 do 300 mm</t>
  </si>
  <si>
    <t>221606457</t>
  </si>
  <si>
    <t>https://podminky.urs.cz/item/CS_URS_2024_01/112151012</t>
  </si>
  <si>
    <t>112155115</t>
  </si>
  <si>
    <t>Štěpkování s naložením na dopravní prostředek a odvozem do 20 km stromků a větví v zapojeném porostu, průměru kmene do 300 mm</t>
  </si>
  <si>
    <t>1985724203</t>
  </si>
  <si>
    <t>https://podminky.urs.cz/item/CS_URS_2024_01/112155115</t>
  </si>
  <si>
    <t>112155311</t>
  </si>
  <si>
    <t>Štěpkování s naložením na dopravní prostředek a odvozem do 20 km keřového porostu středně hustého</t>
  </si>
  <si>
    <t>-423672559</t>
  </si>
  <si>
    <t>https://podminky.urs.cz/item/CS_URS_2024_01/112155311</t>
  </si>
  <si>
    <t>112201112</t>
  </si>
  <si>
    <t>Odstranění pařezu v rovině nebo na svahu do 1:5 o průměru pařezu na řezné ploše přes 200 do 300 mm</t>
  </si>
  <si>
    <t>-351824590</t>
  </si>
  <si>
    <t>https://podminky.urs.cz/item/CS_URS_2024_01/112201112</t>
  </si>
  <si>
    <t>112211111</t>
  </si>
  <si>
    <t>Spálení pařezů na hromadách průměru přes 0,10 do 0,30 m</t>
  </si>
  <si>
    <t>-1224686215</t>
  </si>
  <si>
    <t>https://podminky.urs.cz/item/CS_URS_2024_01/112211111</t>
  </si>
  <si>
    <t>115001106</t>
  </si>
  <si>
    <t>Převedení vody potrubím průměru DN přes 600 do 900</t>
  </si>
  <si>
    <t>m</t>
  </si>
  <si>
    <t>-480817247</t>
  </si>
  <si>
    <t>https://podminky.urs.cz/item/CS_URS_2024_01/115001106</t>
  </si>
  <si>
    <t>Výkresy č. D.2.2, D.2.3., D.2.4., D.2.5., D.2.6., TZ</t>
  </si>
  <si>
    <t>Pro vybudování opevnění koryta Bílého potoka a základových prahů</t>
  </si>
  <si>
    <t>115101202</t>
  </si>
  <si>
    <t>Čerpání vody na dopravní výšku do 10 m s uvažovaným průměrným přítokem přes 500 do 1 000 l/min</t>
  </si>
  <si>
    <t>hod</t>
  </si>
  <si>
    <t>-1845219412</t>
  </si>
  <si>
    <t>https://podminky.urs.cz/item/CS_URS_2024_01/115101202</t>
  </si>
  <si>
    <t>14*24</t>
  </si>
  <si>
    <t>115101302</t>
  </si>
  <si>
    <t>Pohotovost záložní čerpací soupravy pro dopravní výšku do 10 m s uvažovaným průměrným přítokem přes 500 do 1 000 l/min</t>
  </si>
  <si>
    <t>den</t>
  </si>
  <si>
    <t>244530063</t>
  </si>
  <si>
    <t>https://podminky.urs.cz/item/CS_URS_2024_01/115101302</t>
  </si>
  <si>
    <t>121151127</t>
  </si>
  <si>
    <t>Sejmutí ornice strojně při souvislé ploše přes 500 m2, tl. vrstvy přes 400 do 500 mm</t>
  </si>
  <si>
    <t>-300265298</t>
  </si>
  <si>
    <t>https://podminky.urs.cz/item/CS_URS_2024_01/121151127</t>
  </si>
  <si>
    <t>Sejmutí ornice průměrné tl. 700 mm (500 + 200 mm)</t>
  </si>
  <si>
    <t xml:space="preserve">Plocha pláně </t>
  </si>
  <si>
    <t>1480</t>
  </si>
  <si>
    <t>Sjezdy a rozšíření</t>
  </si>
  <si>
    <t>km 0,006 00 - Polní cesta C5 vpravo</t>
  </si>
  <si>
    <t>40</t>
  </si>
  <si>
    <t>km 0,115 00 - Sjezd vpravo</t>
  </si>
  <si>
    <t>km 0,270 00 - Polní cesta C6 vlevo</t>
  </si>
  <si>
    <t>55</t>
  </si>
  <si>
    <t>122252204</t>
  </si>
  <si>
    <t>Odkopávky a prokopávky nezapažené pro silnice a dálnice strojně v hornině třídy těžitelnosti I přes 100 do 500 m3</t>
  </si>
  <si>
    <t>-557121112</t>
  </si>
  <si>
    <t>https://podminky.urs.cz/item/CS_URS_2024_01/122252204</t>
  </si>
  <si>
    <t>Sejmutí ornice průměrné tl. 700 mm (dokopání posledních 200 mm)</t>
  </si>
  <si>
    <t>1480*0,2</t>
  </si>
  <si>
    <t>40*0,2</t>
  </si>
  <si>
    <t>5*0,2</t>
  </si>
  <si>
    <t>55*0,2</t>
  </si>
  <si>
    <t>124253100</t>
  </si>
  <si>
    <t>Vykopávky pro koryta vodotečí strojně v hornině třídy těžitelnosti I skupiny 3 do 100 m3</t>
  </si>
  <si>
    <t>373118662</t>
  </si>
  <si>
    <t>https://podminky.urs.cz/item/CS_URS_2024_01/124253100</t>
  </si>
  <si>
    <t>Výkopy pro opevnění koryta</t>
  </si>
  <si>
    <t>3,5*3*0,3</t>
  </si>
  <si>
    <t>3,5*0,3*0,8*2</t>
  </si>
  <si>
    <t>162201411</t>
  </si>
  <si>
    <t>Vodorovné přemístění větví, kmenů nebo pařezů s naložením, složením a dopravou do 1000 m kmenů stromů listnatých, průměru přes 100 do 300 mm</t>
  </si>
  <si>
    <t>77192159</t>
  </si>
  <si>
    <t>https://podminky.urs.cz/item/CS_URS_2024_01/162201411</t>
  </si>
  <si>
    <t>Přemístění kmenů stromů</t>
  </si>
  <si>
    <t>162201421</t>
  </si>
  <si>
    <t>Vodorovné přemístění větví, kmenů nebo pařezů s naložením, složením a dopravou do 1000 m pařezů kmenů, průměru přes 100 do 300 mm</t>
  </si>
  <si>
    <t>1074205310</t>
  </si>
  <si>
    <t>https://podminky.urs.cz/item/CS_URS_2024_01/162201421</t>
  </si>
  <si>
    <t>Přemístění pařezů stromů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</si>
  <si>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</si>
  <si>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</si>
  <si>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-1999868129</t>
  </si>
  <si>
    <t>https://podminky.urs.cz/item/CS_URS_2024_01/162301951</t>
  </si>
  <si>
    <t>2*(2-1)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</si>
  <si>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</si>
  <si>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</si>
  <si>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1526558482</t>
  </si>
  <si>
    <t>https://podminky.urs.cz/item/CS_URS_2024_01/162301971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</si>
  <si>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</si>
  <si>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</si>
  <si>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1692931993</t>
  </si>
  <si>
    <t>https://podminky.urs.cz/item/CS_URS_2024_01/162351104</t>
  </si>
  <si>
    <t>Vodorovný přesun na mezideponii ornice (pozemky AGRONA Staré Město, a.s. vedle polní cesty C3 )</t>
  </si>
  <si>
    <t xml:space="preserve">Ornice </t>
  </si>
  <si>
    <t>1580*0,5</t>
  </si>
  <si>
    <t>Odkopávky</t>
  </si>
  <si>
    <t>316+4,83</t>
  </si>
  <si>
    <t xml:space="preserve">Vodorovný přesun z mezideponie zpět do stavby polní cesty </t>
  </si>
  <si>
    <t>Ornice pro ozelenění</t>
  </si>
  <si>
    <t>(205+2)*0,1</t>
  </si>
  <si>
    <t>Zemina pro zpětné zásypy</t>
  </si>
  <si>
    <t>167151111</t>
  </si>
  <si>
    <t>Nakládání, skládání a překládání neulehlého výkopku nebo sypaniny strojně nakládání, množství přes 100 m3, z hornin třídy těžitelnosti I, skupiny 1 až 3</t>
  </si>
  <si>
    <t>-1594752666</t>
  </si>
  <si>
    <t>https://podminky.urs.cz/item/CS_URS_2024_01/167151111</t>
  </si>
  <si>
    <t>316</t>
  </si>
  <si>
    <t>Ornice pro ozelenění z mezideponie</t>
  </si>
  <si>
    <t>Zemina pro zpětné zásypy z mezideponie</t>
  </si>
  <si>
    <t>Nakládání ostatního výkopku je obsaženo v položkách výkopových prací</t>
  </si>
  <si>
    <t>171151103</t>
  </si>
  <si>
    <t>Uložení sypanin do násypů strojně s rozprostřením sypaniny ve vrstvách a s hrubým urovnáním zhutněných z hornin soudržných jakékoliv třídy těžitelnosti</t>
  </si>
  <si>
    <t>-1106933786</t>
  </si>
  <si>
    <t>https://podminky.urs.cz/item/CS_URS_2024_01/171151103</t>
  </si>
  <si>
    <t>Urovnání 0,5 m za krajnici do hl. 0,4 m - 1,44 m3</t>
  </si>
  <si>
    <t>1 x sjezd</t>
  </si>
  <si>
    <t>1*1,44</t>
  </si>
  <si>
    <t>171201201</t>
  </si>
  <si>
    <t>-44580536</t>
  </si>
  <si>
    <t>https://podminky.urs.cz/item/CS_URS_2024_01/171201201</t>
  </si>
  <si>
    <t>Uložení na mezideponii</t>
  </si>
  <si>
    <t>Ornice</t>
  </si>
  <si>
    <t>174101101</t>
  </si>
  <si>
    <t>Zásyp sypaninou z jakékoliv horniny strojně s uložením výkopku ve vrstvách se zhutněním jam, šachet, rýh nebo kolem objektů v těchto vykopávkách</t>
  </si>
  <si>
    <t>478557910</t>
  </si>
  <si>
    <t>https://podminky.urs.cz/item/CS_URS_2024_01/174101101</t>
  </si>
  <si>
    <t>Zpětný zásyp po odkopu na pláň - výpočet z příčných řezů</t>
  </si>
  <si>
    <t>Příčný žlab Z1 - štěrkový přechodový klín</t>
  </si>
  <si>
    <t>0.1755*2*7,5</t>
  </si>
  <si>
    <t>583439590</t>
  </si>
  <si>
    <t>kamenivo drcené hrubé frakce 32/63</t>
  </si>
  <si>
    <t>-644836388</t>
  </si>
  <si>
    <t>0.1755*2*7,5*1,85</t>
  </si>
  <si>
    <t>Urovnání 0,5 m za krajnici do hl. 0,4 m - 1,44 m3 - 1 x sjezd</t>
  </si>
  <si>
    <t>1*1,44*1,85</t>
  </si>
  <si>
    <t>181102302</t>
  </si>
  <si>
    <t>Úprava pláně na stavbách silnic a dálnic strojně v zářezech mimo skalních se zhutněním</t>
  </si>
  <si>
    <t>-1190683812</t>
  </si>
  <si>
    <t>https://podminky.urs.cz/item/CS_URS_2024_01/181102302</t>
  </si>
  <si>
    <t xml:space="preserve">Úprava pláně </t>
  </si>
  <si>
    <t>181151311</t>
  </si>
  <si>
    <t>Plošná úprava terénu v zemině skupiny 1 až 4 s urovnáním povrchu bez doplnění ornice souvislé plochy přes 500 m2 při nerovnostech terénu přes 50 do 100 mm v rovině nebo na svahu do 1:5</t>
  </si>
  <si>
    <t>-2044074406</t>
  </si>
  <si>
    <t>https://podminky.urs.cz/item/CS_URS_2024_01/181151311</t>
  </si>
  <si>
    <t>Plocha pro založení trávníku</t>
  </si>
  <si>
    <t>1412628381</t>
  </si>
  <si>
    <t>Plocha parcely mínus plocha nové cesty</t>
  </si>
  <si>
    <t>181411123</t>
  </si>
  <si>
    <t>Založení trávníku na půdě předem připravené plochy do 1000 m2 výsevem včetně utažení lučního na svahu přes 1:2 do 1:1</t>
  </si>
  <si>
    <t>-1939878186</t>
  </si>
  <si>
    <t>https://podminky.urs.cz/item/CS_URS_2024_01/181411123</t>
  </si>
  <si>
    <t>(205+2)</t>
  </si>
  <si>
    <t>29</t>
  </si>
  <si>
    <t>557874471</t>
  </si>
  <si>
    <t>Spotřeba 15 g/m2, ztratné 3%</t>
  </si>
  <si>
    <t>893*15*0,001*1,03</t>
  </si>
  <si>
    <t>30</t>
  </si>
  <si>
    <t>-54607058</t>
  </si>
  <si>
    <t>Spotřeba 30 g/m2, ztratné 3%</t>
  </si>
  <si>
    <t>207*30*0,001*1,03</t>
  </si>
  <si>
    <t>31</t>
  </si>
  <si>
    <t>1066131429</t>
  </si>
  <si>
    <t>InR</t>
  </si>
  <si>
    <t>32</t>
  </si>
  <si>
    <t>182201101</t>
  </si>
  <si>
    <t>Svahování trvalých svahů do projektovaných profilů strojně s potřebným přemístěním výkopku při svahování násypů v jakékoliv hornině</t>
  </si>
  <si>
    <t>-1024116043</t>
  </si>
  <si>
    <t>https://podminky.urs.cz/item/CS_URS_2024_01/182201101</t>
  </si>
  <si>
    <t>205</t>
  </si>
  <si>
    <t>33</t>
  </si>
  <si>
    <t>182351123</t>
  </si>
  <si>
    <t>Rozprostření a urovnání ornice ve svahu sklonu přes 1:5 strojně při souvislé ploše přes 100 do 500 m2, tl. vrstvy do 200 mm</t>
  </si>
  <si>
    <t>-1991574862</t>
  </si>
  <si>
    <t>https://podminky.urs.cz/item/CS_URS_2024_01/182351123</t>
  </si>
  <si>
    <t>InR - násypy, zářezy - tl. 100 mm</t>
  </si>
  <si>
    <t>205+2</t>
  </si>
  <si>
    <t>34</t>
  </si>
  <si>
    <t>183403115</t>
  </si>
  <si>
    <t>Obdělání půdy kultivátorováním na svahu přes 1:5 do 1:2</t>
  </si>
  <si>
    <t>1649510411</t>
  </si>
  <si>
    <t>https://podminky.urs.cz/item/CS_URS_2024_01/183403115</t>
  </si>
  <si>
    <t>35</t>
  </si>
  <si>
    <t>183403161</t>
  </si>
  <si>
    <t>Obdělání půdy válením v rovině nebo na svahu do 1:5</t>
  </si>
  <si>
    <t>901010138</t>
  </si>
  <si>
    <t>https://podminky.urs.cz/item/CS_URS_2024_01/183403161</t>
  </si>
  <si>
    <t>36</t>
  </si>
  <si>
    <t>183551513</t>
  </si>
  <si>
    <t>Úprava zemědělské půdy - orba kombinátorem, hl. do 0,15 m, na ploše jednotlivě do 5 ha, o sklonu do 5°</t>
  </si>
  <si>
    <t>-435920589</t>
  </si>
  <si>
    <t>https://podminky.urs.cz/item/CS_URS_2024_01/183551513</t>
  </si>
  <si>
    <t>(2443-1550)/10000</t>
  </si>
  <si>
    <t>37</t>
  </si>
  <si>
    <t>184853521</t>
  </si>
  <si>
    <t>Chemické odplevelení po založení kultury strojně postřikem na široko v rovině nebo na svahu do 1:5</t>
  </si>
  <si>
    <t>-1553765290</t>
  </si>
  <si>
    <t>https://podminky.urs.cz/item/CS_URS_2024_01/184853521</t>
  </si>
  <si>
    <t xml:space="preserve">Plocha parcely  </t>
  </si>
  <si>
    <t>38</t>
  </si>
  <si>
    <t>25234001</t>
  </si>
  <si>
    <t>herbicid totální systémový neselektivní</t>
  </si>
  <si>
    <t>litr</t>
  </si>
  <si>
    <t>-1515744293</t>
  </si>
  <si>
    <t>2443/10000*5</t>
  </si>
  <si>
    <t>Zaokrouhlení na litry</t>
  </si>
  <si>
    <t>0,778</t>
  </si>
  <si>
    <t>Svislé a kompletní konstrukce</t>
  </si>
  <si>
    <t>39</t>
  </si>
  <si>
    <t>321311116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</si>
  <si>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</si>
  <si>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1469822116</t>
  </si>
  <si>
    <t>https://podminky.urs.cz/item/CS_URS_2024_01/321311116</t>
  </si>
  <si>
    <t>Příčný žlab Z1 - základový práh</t>
  </si>
  <si>
    <t>vtok</t>
  </si>
  <si>
    <t>0,3*0,8*0,8</t>
  </si>
  <si>
    <t>Příčné prahy v korytě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</si>
  <si>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</si>
  <si>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</si>
  <si>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-740388521</t>
  </si>
  <si>
    <t>https://podminky.urs.cz/item/CS_URS_2024_01/321351010</t>
  </si>
  <si>
    <t>0,3*0,8*2+0,8*0,8*2</t>
  </si>
  <si>
    <t>3,5*0,8*2*2</t>
  </si>
  <si>
    <t>41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</si>
  <si>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</si>
  <si>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</si>
  <si>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814977214</t>
  </si>
  <si>
    <t>https://podminky.urs.cz/item/CS_URS_2024_01/321352010</t>
  </si>
  <si>
    <t>Vodorovné konstrukce</t>
  </si>
  <si>
    <t>42</t>
  </si>
  <si>
    <t>451313511</t>
  </si>
  <si>
    <t>Podkladní vrstva z betonu prostého pod dlažbu se zvýšenými nároky na prostředí tl. do 100 mm</t>
  </si>
  <si>
    <t>1787604381</t>
  </si>
  <si>
    <t>https://podminky.urs.cz/item/CS_URS_2024_01/451313511</t>
  </si>
  <si>
    <t>Příčný žlab Z1</t>
  </si>
  <si>
    <t>2,2</t>
  </si>
  <si>
    <t>výtok</t>
  </si>
  <si>
    <t>5,6</t>
  </si>
  <si>
    <t>Opevnění koryta a svahů</t>
  </si>
  <si>
    <t>3,5*3</t>
  </si>
  <si>
    <t>43</t>
  </si>
  <si>
    <t>465513127</t>
  </si>
  <si>
    <t>Dlažba z lomového kamene lomařsky upraveného na cementovou maltu, s vyspárováním cementovou maltou, tl. kamene 200 mm</t>
  </si>
  <si>
    <t>-88803567</t>
  </si>
  <si>
    <t>https://podminky.urs.cz/item/CS_URS_2024_01/465513127</t>
  </si>
  <si>
    <t>44</t>
  </si>
  <si>
    <t>564231111</t>
  </si>
  <si>
    <t>Podklad nebo podsyp ze štěrkopísku ŠP s rozprostřením, vlhčením a zhutněním plochy přes 100 m2, po zhutnění tl. 100 mm</t>
  </si>
  <si>
    <t>-1087068729</t>
  </si>
  <si>
    <t>https://podminky.urs.cz/item/CS_URS_2024_01/564231111</t>
  </si>
  <si>
    <t>1,325*9,3</t>
  </si>
  <si>
    <t>45</t>
  </si>
  <si>
    <t>564661111</t>
  </si>
  <si>
    <t>Podklad z kameniva hrubého drceného vel. 63-125 mm, s rozprostřením a zhutněním plochy přes 100 m2, po zhutnění tl. 200 mm</t>
  </si>
  <si>
    <t>1394521601</t>
  </si>
  <si>
    <t>https://podminky.urs.cz/item/CS_URS_2024_01/564661111</t>
  </si>
  <si>
    <t>Výměna podloží v celé délce cesty (tl. výměny podloží 0,40 m = dvě vrstvy 0,20 m)</t>
  </si>
  <si>
    <t>frakce 0-90 mm</t>
  </si>
  <si>
    <t>1480*2</t>
  </si>
  <si>
    <t>40*2</t>
  </si>
  <si>
    <t>5*2</t>
  </si>
  <si>
    <t>55*2</t>
  </si>
  <si>
    <t>46</t>
  </si>
  <si>
    <t>564811112</t>
  </si>
  <si>
    <t>Podklad ze štěrkodrti ŠD s rozprostřením a zhutněním plochy přes 100 m2, po zhutnění tl. 60 mm</t>
  </si>
  <si>
    <t>-2034101008</t>
  </si>
  <si>
    <t>https://podminky.urs.cz/item/CS_URS_2024_01/564811112</t>
  </si>
  <si>
    <t>Inr</t>
  </si>
  <si>
    <t>47</t>
  </si>
  <si>
    <t>564861111</t>
  </si>
  <si>
    <t>Podklad ze štěrkodrti ŠD s rozprostřením a zhutněním plochy přes 100 m2, po zhutnění tl. 200 mm</t>
  </si>
  <si>
    <t>-1325694626</t>
  </si>
  <si>
    <t>https://podminky.urs.cz/item/CS_URS_2024_01/564861111</t>
  </si>
  <si>
    <t>1425</t>
  </si>
  <si>
    <t>48</t>
  </si>
  <si>
    <t>564952114</t>
  </si>
  <si>
    <t>Podklad z mechanicky zpevněného kameniva MZK (minerální beton) s rozprostřením a s hutněním, po zhutnění tl. 180 mm</t>
  </si>
  <si>
    <t>-116409628</t>
  </si>
  <si>
    <t>https://podminky.urs.cz/item/CS_URS_2024_01/564952114</t>
  </si>
  <si>
    <t>1320</t>
  </si>
  <si>
    <t>Ostatní konstrukce a práce, bourání</t>
  </si>
  <si>
    <t>49</t>
  </si>
  <si>
    <t>919511112</t>
  </si>
  <si>
    <t>Čela propustků z lomového kamene upraveného, na maltu cementovou</t>
  </si>
  <si>
    <t>225658508</t>
  </si>
  <si>
    <t>https://podminky.urs.cz/item/CS_URS_2024_01/919511112</t>
  </si>
  <si>
    <t>2*(0,7*0,625*0,625)*0,5</t>
  </si>
  <si>
    <t>50</t>
  </si>
  <si>
    <t>Žlab BGZ-S NW 500 dl. 2500 mm</t>
  </si>
  <si>
    <t>-1909834907</t>
  </si>
  <si>
    <t>7,5/2,5</t>
  </si>
  <si>
    <t>51</t>
  </si>
  <si>
    <t>Matka speciální</t>
  </si>
  <si>
    <t>362203650</t>
  </si>
  <si>
    <t>(7,5/0,5)*4</t>
  </si>
  <si>
    <t>52</t>
  </si>
  <si>
    <t>Šrou č.zn 10x35</t>
  </si>
  <si>
    <t>1567984186</t>
  </si>
  <si>
    <t>53</t>
  </si>
  <si>
    <t>Litinový rošt NW500 E600 kN</t>
  </si>
  <si>
    <t>-1008632814</t>
  </si>
  <si>
    <t>7,5/0,5</t>
  </si>
  <si>
    <t>54</t>
  </si>
  <si>
    <t>935113212</t>
  </si>
  <si>
    <t>Osazení odvodňovacího žlabu s krycím roštem betonového šířky přes 200 mm</t>
  </si>
  <si>
    <t>1200801940</t>
  </si>
  <si>
    <t>https://podminky.urs.cz/item/CS_URS_2024_01/935113212</t>
  </si>
  <si>
    <t>7,5</t>
  </si>
  <si>
    <t>938908411</t>
  </si>
  <si>
    <t>Čištění vozovek splachováním vodou povrchu podkladu nebo krytu živičného, betonového nebo dlážděného</t>
  </si>
  <si>
    <t>-516734917</t>
  </si>
  <si>
    <t>https://podminky.urs.cz/item/CS_URS_2024_01/938908411</t>
  </si>
  <si>
    <t>Čištění stávající komunikace po výjezdu techniky na komunikaci</t>
  </si>
  <si>
    <t>100*3,5</t>
  </si>
  <si>
    <t>56</t>
  </si>
  <si>
    <t>998225111</t>
  </si>
  <si>
    <t>Přesun hmot pro komunikace s krytem z kameniva, monolitickým betonovým nebo živičným dopravní vzdálenost do 200 m jakékoliv délky objektu</t>
  </si>
  <si>
    <t>-1585749223</t>
  </si>
  <si>
    <t>https://podminky.urs.cz/item/CS_URS_2024_01/998225111</t>
  </si>
  <si>
    <t>57</t>
  </si>
  <si>
    <t>998225191</t>
  </si>
  <si>
    <t>Přesun hmot pro komunikace s krytem z kameniva, monolitickým betonovým nebo živičným Příplatek k ceně za zvětšený přesun přes vymezenou vodorovnou dopravní vzdálenost do 1000 m</t>
  </si>
  <si>
    <t>1411365902</t>
  </si>
  <si>
    <t>https://podminky.urs.cz/item/CS_URS_2024_01/998225191</t>
  </si>
  <si>
    <t>58</t>
  </si>
  <si>
    <t>011314000</t>
  </si>
  <si>
    <t>Archeologický dohled</t>
  </si>
  <si>
    <t>-111576465</t>
  </si>
  <si>
    <t>https://podminky.urs.cz/item/CS_URS_2024_01/011314000</t>
  </si>
  <si>
    <t>Zřízení archeologického dohledu</t>
  </si>
  <si>
    <t>59</t>
  </si>
  <si>
    <t>-382059359</t>
  </si>
  <si>
    <t>60</t>
  </si>
  <si>
    <t>-589679470</t>
  </si>
  <si>
    <t>61</t>
  </si>
  <si>
    <t>-2127704345</t>
  </si>
  <si>
    <t>62</t>
  </si>
  <si>
    <t>-2136952347</t>
  </si>
  <si>
    <t>Zpracování a předání dokumentace skutečného provedení stavby (3 tištěné paré + 1 v elektr. podobě), zaměření skutečného provedení, (3+1), fotodokument</t>
  </si>
  <si>
    <t>63</t>
  </si>
  <si>
    <t>030001000.1</t>
  </si>
  <si>
    <t>72997196</t>
  </si>
  <si>
    <t>https://podminky.urs.cz/item/CS_URS_2024_01/030001000.1</t>
  </si>
  <si>
    <t>Zajištění a zabezpečení staveniště, zřízení a likvidace zařízení staveniště, včetně případných přípojek, přístupů, deponií a podobně</t>
  </si>
  <si>
    <t>64</t>
  </si>
  <si>
    <t>1172599530</t>
  </si>
  <si>
    <t>65</t>
  </si>
  <si>
    <t>-1285679749</t>
  </si>
  <si>
    <t>Statické zatěžovací zkoušky na pláni po stabilizaci - a 100 m</t>
  </si>
  <si>
    <t>Statické zatěžovací zkoušky na podkladní vrstvě vibrovaný štěrk - a 200 m</t>
  </si>
  <si>
    <t>66</t>
  </si>
  <si>
    <t>049103000</t>
  </si>
  <si>
    <t>Náklady vzniklé v souvislosti s realizací stavby</t>
  </si>
  <si>
    <t>1837856188</t>
  </si>
  <si>
    <t>https://podminky.urs.cz/item/CS_URS_2024_01/049103000</t>
  </si>
  <si>
    <t>Zajištění případného zvláštního užívání komunikace vč. zajištění rozhodnutí, poplatku, dodání a instalace dopravního značení</t>
  </si>
  <si>
    <t>67</t>
  </si>
  <si>
    <t>855878691</t>
  </si>
  <si>
    <t>Protokolární předání dotčených pozemků a komunikací, uvedení do původního stavu, zpět jejich vlastníkům</t>
  </si>
  <si>
    <t>68</t>
  </si>
  <si>
    <t>091504000.1</t>
  </si>
  <si>
    <t>-1945055017</t>
  </si>
  <si>
    <t>https://podminky.urs.cz/item/CS_URS_2024_01/091504000.1</t>
  </si>
  <si>
    <t>Dodávka a montáž prezentační tabule - rozměr 210 x 220 cm, voděodolný materiál s životností minimálně 5 let</t>
  </si>
  <si>
    <t>např. PVC deska, potisk, instalace na ocelový pozinkovaný rám s příčným ztužením, 2 stojky z pozinkovaných I profilů</t>
  </si>
  <si>
    <t>s betonovým základem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</si>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</sst>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03" TargetMode="External" /><Relationship Id="rId2" Type="http://schemas.openxmlformats.org/officeDocument/2006/relationships/hyperlink" Target="https://podminky.urs.cz/item/CS_URS_2024_01/121151125" TargetMode="External" /><Relationship Id="rId3" Type="http://schemas.openxmlformats.org/officeDocument/2006/relationships/hyperlink" Target="https://podminky.urs.cz/item/CS_URS_2024_01/122251104" TargetMode="External" /><Relationship Id="rId4" Type="http://schemas.openxmlformats.org/officeDocument/2006/relationships/hyperlink" Target="https://podminky.urs.cz/item/CS_URS_2024_01/162251101" TargetMode="External" /><Relationship Id="rId5" Type="http://schemas.openxmlformats.org/officeDocument/2006/relationships/hyperlink" Target="https://podminky.urs.cz/item/CS_URS_2024_01/162351103" TargetMode="External" /><Relationship Id="rId6" Type="http://schemas.openxmlformats.org/officeDocument/2006/relationships/hyperlink" Target="https://podminky.urs.cz/item/CS_URS_2024_01/171153101" TargetMode="External" /><Relationship Id="rId7" Type="http://schemas.openxmlformats.org/officeDocument/2006/relationships/hyperlink" Target="https://podminky.urs.cz/item/CS_URS_2024_01/171251201" TargetMode="External" /><Relationship Id="rId8" Type="http://schemas.openxmlformats.org/officeDocument/2006/relationships/hyperlink" Target="https://podminky.urs.cz/item/CS_URS_2024_01/181411121" TargetMode="External" /><Relationship Id="rId9" Type="http://schemas.openxmlformats.org/officeDocument/2006/relationships/hyperlink" Target="https://podminky.urs.cz/item/CS_URS_2024_01/181411122" TargetMode="External" /><Relationship Id="rId10" Type="http://schemas.openxmlformats.org/officeDocument/2006/relationships/hyperlink" Target="https://podminky.urs.cz/item/CS_URS_2024_01/181951112" TargetMode="External" /><Relationship Id="rId11" Type="http://schemas.openxmlformats.org/officeDocument/2006/relationships/hyperlink" Target="https://podminky.urs.cz/item/CS_URS_2024_01/182151111" TargetMode="External" /><Relationship Id="rId12" Type="http://schemas.openxmlformats.org/officeDocument/2006/relationships/hyperlink" Target="https://podminky.urs.cz/item/CS_URS_2024_01/182351133" TargetMode="External" /><Relationship Id="rId13" Type="http://schemas.openxmlformats.org/officeDocument/2006/relationships/hyperlink" Target="https://podminky.urs.cz/item/CS_URS_2024_01/561021111" TargetMode="External" /><Relationship Id="rId14" Type="http://schemas.openxmlformats.org/officeDocument/2006/relationships/hyperlink" Target="https://podminky.urs.cz/item/CS_URS_2024_01/998332011" TargetMode="External" /><Relationship Id="rId15" Type="http://schemas.openxmlformats.org/officeDocument/2006/relationships/hyperlink" Target="https://podminky.urs.cz/item/CS_URS_2024_01/011114000" TargetMode="External" /><Relationship Id="rId16" Type="http://schemas.openxmlformats.org/officeDocument/2006/relationships/hyperlink" Target="https://podminky.urs.cz/item/CS_URS_2024_01/012103000" TargetMode="External" /><Relationship Id="rId17" Type="http://schemas.openxmlformats.org/officeDocument/2006/relationships/hyperlink" Target="https://podminky.urs.cz/item/CS_URS_2024_01/012203000" TargetMode="External" /><Relationship Id="rId18" Type="http://schemas.openxmlformats.org/officeDocument/2006/relationships/hyperlink" Target="https://podminky.urs.cz/item/CS_URS_2024_01/012303000" TargetMode="External" /><Relationship Id="rId19" Type="http://schemas.openxmlformats.org/officeDocument/2006/relationships/hyperlink" Target="https://podminky.urs.cz/item/CS_URS_2024_01/013254000" TargetMode="External" /><Relationship Id="rId20" Type="http://schemas.openxmlformats.org/officeDocument/2006/relationships/hyperlink" Target="https://podminky.urs.cz/item/CS_URS_2024_01/030001000" TargetMode="External" /><Relationship Id="rId21" Type="http://schemas.openxmlformats.org/officeDocument/2006/relationships/hyperlink" Target="https://podminky.urs.cz/item/CS_URS_2024_01/032803000" TargetMode="External" /><Relationship Id="rId22" Type="http://schemas.openxmlformats.org/officeDocument/2006/relationships/hyperlink" Target="https://podminky.urs.cz/item/CS_URS_2024_01/043103000" TargetMode="External" /><Relationship Id="rId23" Type="http://schemas.openxmlformats.org/officeDocument/2006/relationships/hyperlink" Target="https://podminky.urs.cz/item/CS_URS_2024_01/049303000" TargetMode="External" /><Relationship Id="rId24" Type="http://schemas.openxmlformats.org/officeDocument/2006/relationships/hyperlink" Target="https://podminky.urs.cz/item/CS_URS_2024_01/075002000" TargetMode="External" /><Relationship Id="rId25" Type="http://schemas.openxmlformats.org/officeDocument/2006/relationships/hyperlink" Target="https://podminky.urs.cz/item/CS_URS_2024_01/091504000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02" TargetMode="External" /><Relationship Id="rId2" Type="http://schemas.openxmlformats.org/officeDocument/2006/relationships/hyperlink" Target="https://podminky.urs.cz/item/CS_URS_2024_01/184211315" TargetMode="External" /><Relationship Id="rId3" Type="http://schemas.openxmlformats.org/officeDocument/2006/relationships/hyperlink" Target="https://podminky.urs.cz/item/CS_URS_2024_01/184211327" TargetMode="External" /><Relationship Id="rId4" Type="http://schemas.openxmlformats.org/officeDocument/2006/relationships/hyperlink" Target="https://podminky.urs.cz/item/CS_URS_2024_01/184215112" TargetMode="External" /><Relationship Id="rId5" Type="http://schemas.openxmlformats.org/officeDocument/2006/relationships/hyperlink" Target="https://podminky.urs.cz/item/CS_URS_2024_01/184813133" TargetMode="External" /><Relationship Id="rId6" Type="http://schemas.openxmlformats.org/officeDocument/2006/relationships/hyperlink" Target="https://podminky.urs.cz/item/CS_URS_2024_01/184813134" TargetMode="External" /><Relationship Id="rId7" Type="http://schemas.openxmlformats.org/officeDocument/2006/relationships/hyperlink" Target="https://podminky.urs.cz/item/CS_URS_2024_01/184911421" TargetMode="External" /><Relationship Id="rId8" Type="http://schemas.openxmlformats.org/officeDocument/2006/relationships/hyperlink" Target="https://podminky.urs.cz/item/CS_URS_2024_01/185804312" TargetMode="External" /><Relationship Id="rId9" Type="http://schemas.openxmlformats.org/officeDocument/2006/relationships/hyperlink" Target="https://podminky.urs.cz/item/CS_URS_2024_01/998231311" TargetMode="External" /><Relationship Id="rId1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133" TargetMode="External" /><Relationship Id="rId2" Type="http://schemas.openxmlformats.org/officeDocument/2006/relationships/hyperlink" Target="https://podminky.urs.cz/item/CS_URS_2024_01/111151231" TargetMode="External" /><Relationship Id="rId3" Type="http://schemas.openxmlformats.org/officeDocument/2006/relationships/hyperlink" Target="https://podminky.urs.cz/item/CS_URS_2024_01/111251101" TargetMode="External" /><Relationship Id="rId4" Type="http://schemas.openxmlformats.org/officeDocument/2006/relationships/hyperlink" Target="https://podminky.urs.cz/item/CS_URS_2024_01/112151012" TargetMode="External" /><Relationship Id="rId5" Type="http://schemas.openxmlformats.org/officeDocument/2006/relationships/hyperlink" Target="https://podminky.urs.cz/item/CS_URS_2024_01/112155115" TargetMode="External" /><Relationship Id="rId6" Type="http://schemas.openxmlformats.org/officeDocument/2006/relationships/hyperlink" Target="https://podminky.urs.cz/item/CS_URS_2024_01/112155311" TargetMode="External" /><Relationship Id="rId7" Type="http://schemas.openxmlformats.org/officeDocument/2006/relationships/hyperlink" Target="https://podminky.urs.cz/item/CS_URS_2024_01/112201112" TargetMode="External" /><Relationship Id="rId8" Type="http://schemas.openxmlformats.org/officeDocument/2006/relationships/hyperlink" Target="https://podminky.urs.cz/item/CS_URS_2024_01/112211111" TargetMode="External" /><Relationship Id="rId9" Type="http://schemas.openxmlformats.org/officeDocument/2006/relationships/hyperlink" Target="https://podminky.urs.cz/item/CS_URS_2024_01/115001106" TargetMode="External" /><Relationship Id="rId10" Type="http://schemas.openxmlformats.org/officeDocument/2006/relationships/hyperlink" Target="https://podminky.urs.cz/item/CS_URS_2024_01/115101202" TargetMode="External" /><Relationship Id="rId11" Type="http://schemas.openxmlformats.org/officeDocument/2006/relationships/hyperlink" Target="https://podminky.urs.cz/item/CS_URS_2024_01/115101302" TargetMode="External" /><Relationship Id="rId12" Type="http://schemas.openxmlformats.org/officeDocument/2006/relationships/hyperlink" Target="https://podminky.urs.cz/item/CS_URS_2024_01/121151127" TargetMode="External" /><Relationship Id="rId13" Type="http://schemas.openxmlformats.org/officeDocument/2006/relationships/hyperlink" Target="https://podminky.urs.cz/item/CS_URS_2024_01/122252204" TargetMode="External" /><Relationship Id="rId14" Type="http://schemas.openxmlformats.org/officeDocument/2006/relationships/hyperlink" Target="https://podminky.urs.cz/item/CS_URS_2024_01/124253100" TargetMode="External" /><Relationship Id="rId15" Type="http://schemas.openxmlformats.org/officeDocument/2006/relationships/hyperlink" Target="https://podminky.urs.cz/item/CS_URS_2024_01/162201411" TargetMode="External" /><Relationship Id="rId16" Type="http://schemas.openxmlformats.org/officeDocument/2006/relationships/hyperlink" Target="https://podminky.urs.cz/item/CS_URS_2024_01/162201421" TargetMode="External" /><Relationship Id="rId17" Type="http://schemas.openxmlformats.org/officeDocument/2006/relationships/hyperlink" Target="https://podminky.urs.cz/item/CS_URS_2024_01/162301951" TargetMode="External" /><Relationship Id="rId18" Type="http://schemas.openxmlformats.org/officeDocument/2006/relationships/hyperlink" Target="https://podminky.urs.cz/item/CS_URS_2024_01/162301971" TargetMode="External" /><Relationship Id="rId19" Type="http://schemas.openxmlformats.org/officeDocument/2006/relationships/hyperlink" Target="https://podminky.urs.cz/item/CS_URS_2024_01/162351104" TargetMode="External" /><Relationship Id="rId20" Type="http://schemas.openxmlformats.org/officeDocument/2006/relationships/hyperlink" Target="https://podminky.urs.cz/item/CS_URS_2024_01/167151111" TargetMode="External" /><Relationship Id="rId21" Type="http://schemas.openxmlformats.org/officeDocument/2006/relationships/hyperlink" Target="https://podminky.urs.cz/item/CS_URS_2024_01/171151103" TargetMode="External" /><Relationship Id="rId22" Type="http://schemas.openxmlformats.org/officeDocument/2006/relationships/hyperlink" Target="https://podminky.urs.cz/item/CS_URS_2024_01/171201201" TargetMode="External" /><Relationship Id="rId23" Type="http://schemas.openxmlformats.org/officeDocument/2006/relationships/hyperlink" Target="https://podminky.urs.cz/item/CS_URS_2024_01/174101101" TargetMode="External" /><Relationship Id="rId24" Type="http://schemas.openxmlformats.org/officeDocument/2006/relationships/hyperlink" Target="https://podminky.urs.cz/item/CS_URS_2024_01/181102302" TargetMode="External" /><Relationship Id="rId25" Type="http://schemas.openxmlformats.org/officeDocument/2006/relationships/hyperlink" Target="https://podminky.urs.cz/item/CS_URS_2024_01/181151311" TargetMode="External" /><Relationship Id="rId26" Type="http://schemas.openxmlformats.org/officeDocument/2006/relationships/hyperlink" Target="https://podminky.urs.cz/item/CS_URS_2024_01/181411121" TargetMode="External" /><Relationship Id="rId27" Type="http://schemas.openxmlformats.org/officeDocument/2006/relationships/hyperlink" Target="https://podminky.urs.cz/item/CS_URS_2024_01/181411123" TargetMode="External" /><Relationship Id="rId28" Type="http://schemas.openxmlformats.org/officeDocument/2006/relationships/hyperlink" Target="https://podminky.urs.cz/item/CS_URS_2024_01/182151111" TargetMode="External" /><Relationship Id="rId29" Type="http://schemas.openxmlformats.org/officeDocument/2006/relationships/hyperlink" Target="https://podminky.urs.cz/item/CS_URS_2024_01/182201101" TargetMode="External" /><Relationship Id="rId30" Type="http://schemas.openxmlformats.org/officeDocument/2006/relationships/hyperlink" Target="https://podminky.urs.cz/item/CS_URS_2024_01/182351123" TargetMode="External" /><Relationship Id="rId31" Type="http://schemas.openxmlformats.org/officeDocument/2006/relationships/hyperlink" Target="https://podminky.urs.cz/item/CS_URS_2024_01/183403115" TargetMode="External" /><Relationship Id="rId32" Type="http://schemas.openxmlformats.org/officeDocument/2006/relationships/hyperlink" Target="https://podminky.urs.cz/item/CS_URS_2024_01/183403161" TargetMode="External" /><Relationship Id="rId33" Type="http://schemas.openxmlformats.org/officeDocument/2006/relationships/hyperlink" Target="https://podminky.urs.cz/item/CS_URS_2024_01/183551513" TargetMode="External" /><Relationship Id="rId34" Type="http://schemas.openxmlformats.org/officeDocument/2006/relationships/hyperlink" Target="https://podminky.urs.cz/item/CS_URS_2024_01/184853521" TargetMode="External" /><Relationship Id="rId35" Type="http://schemas.openxmlformats.org/officeDocument/2006/relationships/hyperlink" Target="https://podminky.urs.cz/item/CS_URS_2024_01/321311116" TargetMode="External" /><Relationship Id="rId36" Type="http://schemas.openxmlformats.org/officeDocument/2006/relationships/hyperlink" Target="https://podminky.urs.cz/item/CS_URS_2024_01/321351010" TargetMode="External" /><Relationship Id="rId37" Type="http://schemas.openxmlformats.org/officeDocument/2006/relationships/hyperlink" Target="https://podminky.urs.cz/item/CS_URS_2024_01/321352010" TargetMode="External" /><Relationship Id="rId38" Type="http://schemas.openxmlformats.org/officeDocument/2006/relationships/hyperlink" Target="https://podminky.urs.cz/item/CS_URS_2024_01/451313511" TargetMode="External" /><Relationship Id="rId39" Type="http://schemas.openxmlformats.org/officeDocument/2006/relationships/hyperlink" Target="https://podminky.urs.cz/item/CS_URS_2024_01/465513127" TargetMode="External" /><Relationship Id="rId40" Type="http://schemas.openxmlformats.org/officeDocument/2006/relationships/hyperlink" Target="https://podminky.urs.cz/item/CS_URS_2024_01/564231111" TargetMode="External" /><Relationship Id="rId41" Type="http://schemas.openxmlformats.org/officeDocument/2006/relationships/hyperlink" Target="https://podminky.urs.cz/item/CS_URS_2024_01/564661111" TargetMode="External" /><Relationship Id="rId42" Type="http://schemas.openxmlformats.org/officeDocument/2006/relationships/hyperlink" Target="https://podminky.urs.cz/item/CS_URS_2024_01/564811112" TargetMode="External" /><Relationship Id="rId43" Type="http://schemas.openxmlformats.org/officeDocument/2006/relationships/hyperlink" Target="https://podminky.urs.cz/item/CS_URS_2024_01/564861111" TargetMode="External" /><Relationship Id="rId44" Type="http://schemas.openxmlformats.org/officeDocument/2006/relationships/hyperlink" Target="https://podminky.urs.cz/item/CS_URS_2024_01/564952114" TargetMode="External" /><Relationship Id="rId45" Type="http://schemas.openxmlformats.org/officeDocument/2006/relationships/hyperlink" Target="https://podminky.urs.cz/item/CS_URS_2024_01/919511112" TargetMode="External" /><Relationship Id="rId46" Type="http://schemas.openxmlformats.org/officeDocument/2006/relationships/hyperlink" Target="https://podminky.urs.cz/item/CS_URS_2024_01/935113212" TargetMode="External" /><Relationship Id="rId47" Type="http://schemas.openxmlformats.org/officeDocument/2006/relationships/hyperlink" Target="https://podminky.urs.cz/item/CS_URS_2024_01/938908411" TargetMode="External" /><Relationship Id="rId48" Type="http://schemas.openxmlformats.org/officeDocument/2006/relationships/hyperlink" Target="https://podminky.urs.cz/item/CS_URS_2024_01/998225111" TargetMode="External" /><Relationship Id="rId49" Type="http://schemas.openxmlformats.org/officeDocument/2006/relationships/hyperlink" Target="https://podminky.urs.cz/item/CS_URS_2024_01/998225191" TargetMode="External" /><Relationship Id="rId50" Type="http://schemas.openxmlformats.org/officeDocument/2006/relationships/hyperlink" Target="https://podminky.urs.cz/item/CS_URS_2024_01/011314000" TargetMode="External" /><Relationship Id="rId51" Type="http://schemas.openxmlformats.org/officeDocument/2006/relationships/hyperlink" Target="https://podminky.urs.cz/item/CS_URS_2024_01/012103000" TargetMode="External" /><Relationship Id="rId52" Type="http://schemas.openxmlformats.org/officeDocument/2006/relationships/hyperlink" Target="https://podminky.urs.cz/item/CS_URS_2024_01/012203000" TargetMode="External" /><Relationship Id="rId53" Type="http://schemas.openxmlformats.org/officeDocument/2006/relationships/hyperlink" Target="https://podminky.urs.cz/item/CS_URS_2024_01/012303000" TargetMode="External" /><Relationship Id="rId54" Type="http://schemas.openxmlformats.org/officeDocument/2006/relationships/hyperlink" Target="https://podminky.urs.cz/item/CS_URS_2024_01/013254000" TargetMode="External" /><Relationship Id="rId55" Type="http://schemas.openxmlformats.org/officeDocument/2006/relationships/hyperlink" Target="https://podminky.urs.cz/item/CS_URS_2024_01/030001000.1" TargetMode="External" /><Relationship Id="rId56" Type="http://schemas.openxmlformats.org/officeDocument/2006/relationships/hyperlink" Target="https://podminky.urs.cz/item/CS_URS_2024_01/032803000" TargetMode="External" /><Relationship Id="rId57" Type="http://schemas.openxmlformats.org/officeDocument/2006/relationships/hyperlink" Target="https://podminky.urs.cz/item/CS_URS_2024_01/043103000" TargetMode="External" /><Relationship Id="rId58" Type="http://schemas.openxmlformats.org/officeDocument/2006/relationships/hyperlink" Target="https://podminky.urs.cz/item/CS_URS_2024_01/049103000" TargetMode="External" /><Relationship Id="rId59" Type="http://schemas.openxmlformats.org/officeDocument/2006/relationships/hyperlink" Target="https://podminky.urs.cz/item/CS_URS_2024_01/049303000" TargetMode="External" /><Relationship Id="rId60" Type="http://schemas.openxmlformats.org/officeDocument/2006/relationships/hyperlink" Target="https://podminky.urs.cz/item/CS_URS_2024_01/091504000.1" TargetMode="External" /><Relationship Id="rId6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33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24/20/1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opatření plánu PSZ v k.ú. Dětřichov u Moravské Třebové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k.ú. Dětřichov u Morvavské Třebové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27. 2. 2024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ČR - SPÚ, KPÚ pro Pardubický kraj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Hanousek s.r.o., Barákova 2745/41,796 01 Prostějov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Hanousek s.r.o., Barákova 2745/41,796 01 Prostějov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01_1 - Vodní tůně T1 a T2'!J30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'SO 01_1 - Vodní tůně T1 a T2'!P89</f>
        <v>0</v>
      </c>
      <c r="AV55" s="122">
        <f>'SO 01_1 - Vodní tůně T1 a T2'!J33</f>
        <v>0</v>
      </c>
      <c r="AW55" s="122">
        <f>'SO 01_1 - Vodní tůně T1 a T2'!J34</f>
        <v>0</v>
      </c>
      <c r="AX55" s="122">
        <f>'SO 01_1 - Vodní tůně T1 a T2'!J35</f>
        <v>0</v>
      </c>
      <c r="AY55" s="122">
        <f>'SO 01_1 - Vodní tůně T1 a T2'!J36</f>
        <v>0</v>
      </c>
      <c r="AZ55" s="122">
        <f>'SO 01_1 - Vodní tůně T1 a T2'!F33</f>
        <v>0</v>
      </c>
      <c r="BA55" s="122">
        <f>'SO 01_1 - Vodní tůně T1 a T2'!F34</f>
        <v>0</v>
      </c>
      <c r="BB55" s="122">
        <f>'SO 01_1 - Vodní tůně T1 a T2'!F35</f>
        <v>0</v>
      </c>
      <c r="BC55" s="122">
        <f>'SO 01_1 - Vodní tůně T1 a T2'!F36</f>
        <v>0</v>
      </c>
      <c r="BD55" s="124">
        <f>'SO 01_1 - Vodní tůně T1 a T2'!F37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01_2 - Výsadba'!J30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80</v>
      </c>
      <c r="AR56" s="120"/>
      <c r="AS56" s="121">
        <v>0</v>
      </c>
      <c r="AT56" s="122">
        <f>ROUND(SUM(AV56:AW56),2)</f>
        <v>0</v>
      </c>
      <c r="AU56" s="123">
        <f>'SO 01_2 - Výsadba'!P82</f>
        <v>0</v>
      </c>
      <c r="AV56" s="122">
        <f>'SO 01_2 - Výsadba'!J33</f>
        <v>0</v>
      </c>
      <c r="AW56" s="122">
        <f>'SO 01_2 - Výsadba'!J34</f>
        <v>0</v>
      </c>
      <c r="AX56" s="122">
        <f>'SO 01_2 - Výsadba'!J35</f>
        <v>0</v>
      </c>
      <c r="AY56" s="122">
        <f>'SO 01_2 - Výsadba'!J36</f>
        <v>0</v>
      </c>
      <c r="AZ56" s="122">
        <f>'SO 01_2 - Výsadba'!F33</f>
        <v>0</v>
      </c>
      <c r="BA56" s="122">
        <f>'SO 01_2 - Výsadba'!F34</f>
        <v>0</v>
      </c>
      <c r="BB56" s="122">
        <f>'SO 01_2 - Výsadba'!F35</f>
        <v>0</v>
      </c>
      <c r="BC56" s="122">
        <f>'SO 01_2 - Výsadba'!F36</f>
        <v>0</v>
      </c>
      <c r="BD56" s="124">
        <f>'SO 01_2 - Výsadba'!F37</f>
        <v>0</v>
      </c>
      <c r="BE56" s="7"/>
      <c r="BT56" s="125" t="s">
        <v>81</v>
      </c>
      <c r="BV56" s="125" t="s">
        <v>75</v>
      </c>
      <c r="BW56" s="125" t="s">
        <v>86</v>
      </c>
      <c r="BX56" s="125" t="s">
        <v>5</v>
      </c>
      <c r="CL56" s="125" t="s">
        <v>19</v>
      </c>
      <c r="CM56" s="125" t="s">
        <v>83</v>
      </c>
    </row>
    <row r="57" s="7" customFormat="1" ht="16.5" customHeight="1">
      <c r="A57" s="113" t="s">
        <v>77</v>
      </c>
      <c r="B57" s="114"/>
      <c r="C57" s="115"/>
      <c r="D57" s="116" t="s">
        <v>87</v>
      </c>
      <c r="E57" s="116"/>
      <c r="F57" s="116"/>
      <c r="G57" s="116"/>
      <c r="H57" s="116"/>
      <c r="I57" s="117"/>
      <c r="J57" s="116" t="s">
        <v>88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02 - Polní cesta C3'!J30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80</v>
      </c>
      <c r="AR57" s="120"/>
      <c r="AS57" s="126">
        <v>0</v>
      </c>
      <c r="AT57" s="127">
        <f>ROUND(SUM(AV57:AW57),2)</f>
        <v>0</v>
      </c>
      <c r="AU57" s="128">
        <f>'SO 02 - Polní cesta C3'!P91</f>
        <v>0</v>
      </c>
      <c r="AV57" s="127">
        <f>'SO 02 - Polní cesta C3'!J33</f>
        <v>0</v>
      </c>
      <c r="AW57" s="127">
        <f>'SO 02 - Polní cesta C3'!J34</f>
        <v>0</v>
      </c>
      <c r="AX57" s="127">
        <f>'SO 02 - Polní cesta C3'!J35</f>
        <v>0</v>
      </c>
      <c r="AY57" s="127">
        <f>'SO 02 - Polní cesta C3'!J36</f>
        <v>0</v>
      </c>
      <c r="AZ57" s="127">
        <f>'SO 02 - Polní cesta C3'!F33</f>
        <v>0</v>
      </c>
      <c r="BA57" s="127">
        <f>'SO 02 - Polní cesta C3'!F34</f>
        <v>0</v>
      </c>
      <c r="BB57" s="127">
        <f>'SO 02 - Polní cesta C3'!F35</f>
        <v>0</v>
      </c>
      <c r="BC57" s="127">
        <f>'SO 02 - Polní cesta C3'!F36</f>
        <v>0</v>
      </c>
      <c r="BD57" s="129">
        <f>'SO 02 - Polní cesta C3'!F37</f>
        <v>0</v>
      </c>
      <c r="BE57" s="7"/>
      <c r="BT57" s="125" t="s">
        <v>81</v>
      </c>
      <c r="BV57" s="125" t="s">
        <v>75</v>
      </c>
      <c r="BW57" s="125" t="s">
        <v>89</v>
      </c>
      <c r="BX57" s="125" t="s">
        <v>5</v>
      </c>
      <c r="CL57" s="125" t="s">
        <v>19</v>
      </c>
      <c r="CM57" s="125" t="s">
        <v>83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9XK7xKUqSFxpzaqKI2KM8vEyWD1eb1gDOCS4SPmiULRILcXstfxCteqgva1plw5EYiv0xNoe6jNELJnICPGYyQ==" hashValue="MqXDEAtMZBerXycpVFVnVwUAossMiv2XP/lkEtpqUtcSAw3+8wTxbtSPKfpleIoWtkZIN7QO8kD8RGlzBl784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1_1 - Vodní tůně T1 a T2'!C2" display="/"/>
    <hyperlink ref="A56" location="'SO 01_2 - Výsadba'!C2" display="/"/>
    <hyperlink ref="A57" location="'SO 02 - Polní cesta C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opatření plánu PSZ v k.ú. Dětřichov u Moravské Třebové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93</v>
      </c>
      <c r="G12" s="40"/>
      <c r="H12" s="40"/>
      <c r="I12" s="134" t="s">
        <v>23</v>
      </c>
      <c r="J12" s="139" t="str">
        <f>'Rekapitulace stavby'!AN8</f>
        <v>27. 2. 2024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94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ROUND((SUM(BE89:BE205)),  2)</f>
        <v>0</v>
      </c>
      <c r="G33" s="40"/>
      <c r="H33" s="40"/>
      <c r="I33" s="150">
        <v>0.20999999999999999</v>
      </c>
      <c r="J33" s="149">
        <f>ROUND(((SUM(BE89:BE205))*I33),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ROUND((SUM(BF89:BF205)),  2)</f>
        <v>0</v>
      </c>
      <c r="G34" s="40"/>
      <c r="H34" s="40"/>
      <c r="I34" s="150">
        <v>0.14999999999999999</v>
      </c>
      <c r="J34" s="149">
        <f>ROUND(((SUM(BF89:BF205))*I34),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ROUND((SUM(BG89:BG205)),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ROUND((SUM(BH89:BH205)),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ROUND((SUM(BI89:BI205)),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opatření plánu PSZ v k.ú. Dětřichov u Moravské Třebové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01_1 - Vodní tůně T1 a T2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Dětřichov u Moravské Třebové</v>
      </c>
      <c r="G52" s="42"/>
      <c r="H52" s="42"/>
      <c r="I52" s="34" t="s">
        <v>23</v>
      </c>
      <c r="J52" s="74" t="str">
        <f>IF(J12="","",J12)</f>
        <v>27. 2. 2024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ČR - SPÚ, KPÚ pro Pardubický kraj</v>
      </c>
      <c r="G54" s="42"/>
      <c r="H54" s="42"/>
      <c r="I54" s="34" t="s">
        <v>32</v>
      </c>
      <c r="J54" s="38" t="str">
        <f>E21</f>
        <v>Hanousek s.r.o., Barákova 2745/41,796 01 Prostějov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Miroslav Lošťák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101</v>
      </c>
      <c r="E62" s="176"/>
      <c r="F62" s="176"/>
      <c r="G62" s="176"/>
      <c r="H62" s="176"/>
      <c r="I62" s="176"/>
      <c r="J62" s="177">
        <f>J145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102</v>
      </c>
      <c r="E63" s="176"/>
      <c r="F63" s="176"/>
      <c r="G63" s="176"/>
      <c r="H63" s="176"/>
      <c r="I63" s="176"/>
      <c r="J63" s="177">
        <f>J153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103</v>
      </c>
      <c r="E64" s="170"/>
      <c r="F64" s="170"/>
      <c r="G64" s="170"/>
      <c r="H64" s="170"/>
      <c r="I64" s="170"/>
      <c r="J64" s="171">
        <f>J156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104</v>
      </c>
      <c r="E65" s="176"/>
      <c r="F65" s="176"/>
      <c r="G65" s="176"/>
      <c r="H65" s="176"/>
      <c r="I65" s="176"/>
      <c r="J65" s="177">
        <f>J157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105</v>
      </c>
      <c r="E66" s="176"/>
      <c r="F66" s="176"/>
      <c r="G66" s="176"/>
      <c r="H66" s="176"/>
      <c r="I66" s="176"/>
      <c r="J66" s="177">
        <f>J178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106</v>
      </c>
      <c r="E67" s="176"/>
      <c r="F67" s="176"/>
      <c r="G67" s="176"/>
      <c r="H67" s="176"/>
      <c r="I67" s="176"/>
      <c r="J67" s="177">
        <f>J187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107</v>
      </c>
      <c r="E68" s="176"/>
      <c r="F68" s="176"/>
      <c r="G68" s="176"/>
      <c r="H68" s="176"/>
      <c r="I68" s="176"/>
      <c r="J68" s="177">
        <f>J196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108</v>
      </c>
      <c r="E69" s="176"/>
      <c r="F69" s="176"/>
      <c r="G69" s="176"/>
      <c r="H69" s="176"/>
      <c r="I69" s="176"/>
      <c r="J69" s="177">
        <f>J201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109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Realizace opatření plánu PSZ v k.ú. Dětřichov u Moravské Třebové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91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SO 01_1 - Vodní tůně T1 a T2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k.ú. Dětřichov u Moravské Třebové</v>
      </c>
      <c r="G83" s="42"/>
      <c r="H83" s="42"/>
      <c r="I83" s="34" t="s">
        <v>23</v>
      </c>
      <c r="J83" s="74" t="str">
        <f>IF(J12="","",J12)</f>
        <v>27. 2. 2024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40.05" customHeight="1">
      <c r="A85" s="40"/>
      <c r="B85" s="41"/>
      <c r="C85" s="34" t="s">
        <v>25</v>
      </c>
      <c r="D85" s="42"/>
      <c r="E85" s="42"/>
      <c r="F85" s="29" t="str">
        <f>E15</f>
        <v>ČR - SPÚ, KPÚ pro Pardubický kraj</v>
      </c>
      <c r="G85" s="42"/>
      <c r="H85" s="42"/>
      <c r="I85" s="34" t="s">
        <v>32</v>
      </c>
      <c r="J85" s="38" t="str">
        <f>E21</f>
        <v>Hanousek s.r.o., Barákova 2745/41,796 01 Prostějov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30</v>
      </c>
      <c r="D86" s="42"/>
      <c r="E86" s="42"/>
      <c r="F86" s="29" t="str">
        <f>IF(E18="","",E18)</f>
        <v>Vyplň údaj</v>
      </c>
      <c r="G86" s="42"/>
      <c r="H86" s="42"/>
      <c r="I86" s="34" t="s">
        <v>36</v>
      </c>
      <c r="J86" s="38" t="str">
        <f>E24</f>
        <v>Ing. Miroslav Lošťák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110</v>
      </c>
      <c r="D88" s="182" t="s">
        <v>58</v>
      </c>
      <c r="E88" s="182" t="s">
        <v>54</v>
      </c>
      <c r="F88" s="182" t="s">
        <v>55</v>
      </c>
      <c r="G88" s="182" t="s">
        <v>111</v>
      </c>
      <c r="H88" s="182" t="s">
        <v>112</v>
      </c>
      <c r="I88" s="182" t="s">
        <v>113</v>
      </c>
      <c r="J88" s="182" t="s">
        <v>97</v>
      </c>
      <c r="K88" s="183" t="s">
        <v>114</v>
      </c>
      <c r="L88" s="184"/>
      <c r="M88" s="94" t="s">
        <v>19</v>
      </c>
      <c r="N88" s="95" t="s">
        <v>43</v>
      </c>
      <c r="O88" s="95" t="s">
        <v>115</v>
      </c>
      <c r="P88" s="95" t="s">
        <v>116</v>
      </c>
      <c r="Q88" s="95" t="s">
        <v>117</v>
      </c>
      <c r="R88" s="95" t="s">
        <v>118</v>
      </c>
      <c r="S88" s="95" t="s">
        <v>119</v>
      </c>
      <c r="T88" s="96" t="s">
        <v>120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121</v>
      </c>
      <c r="D89" s="42"/>
      <c r="E89" s="42"/>
      <c r="F89" s="42"/>
      <c r="G89" s="42"/>
      <c r="H89" s="42"/>
      <c r="I89" s="42"/>
      <c r="J89" s="185">
        <f>BK89</f>
        <v>0</v>
      </c>
      <c r="K89" s="42"/>
      <c r="L89" s="46"/>
      <c r="M89" s="97"/>
      <c r="N89" s="186"/>
      <c r="O89" s="98"/>
      <c r="P89" s="187">
        <f>P90+P156</f>
        <v>0</v>
      </c>
      <c r="Q89" s="98"/>
      <c r="R89" s="187">
        <f>R90+R156</f>
        <v>20.445246999999998</v>
      </c>
      <c r="S89" s="98"/>
      <c r="T89" s="188">
        <f>T90+T156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98</v>
      </c>
      <c r="BK89" s="189">
        <f>BK90+BK156</f>
        <v>0</v>
      </c>
    </row>
    <row r="90" s="12" customFormat="1" ht="25.92" customHeight="1">
      <c r="A90" s="12"/>
      <c r="B90" s="190"/>
      <c r="C90" s="191"/>
      <c r="D90" s="192" t="s">
        <v>72</v>
      </c>
      <c r="E90" s="193" t="s">
        <v>122</v>
      </c>
      <c r="F90" s="193" t="s">
        <v>123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P91+P145+P153</f>
        <v>0</v>
      </c>
      <c r="Q90" s="198"/>
      <c r="R90" s="199">
        <f>R91+R145+R153</f>
        <v>20.445246999999998</v>
      </c>
      <c r="S90" s="198"/>
      <c r="T90" s="200">
        <f>T91+T145+T153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81</v>
      </c>
      <c r="AT90" s="202" t="s">
        <v>72</v>
      </c>
      <c r="AU90" s="202" t="s">
        <v>73</v>
      </c>
      <c r="AY90" s="201" t="s">
        <v>124</v>
      </c>
      <c r="BK90" s="203">
        <f>BK91+BK145+BK153</f>
        <v>0</v>
      </c>
    </row>
    <row r="91" s="12" customFormat="1" ht="22.8" customHeight="1">
      <c r="A91" s="12"/>
      <c r="B91" s="190"/>
      <c r="C91" s="191"/>
      <c r="D91" s="192" t="s">
        <v>72</v>
      </c>
      <c r="E91" s="204" t="s">
        <v>81</v>
      </c>
      <c r="F91" s="204" t="s">
        <v>125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SUM(P92:P144)</f>
        <v>0</v>
      </c>
      <c r="Q91" s="198"/>
      <c r="R91" s="199">
        <f>SUM(R92:R144)</f>
        <v>0.022246999999999999</v>
      </c>
      <c r="S91" s="198"/>
      <c r="T91" s="200">
        <f>SUM(T92:T144)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81</v>
      </c>
      <c r="AT91" s="202" t="s">
        <v>72</v>
      </c>
      <c r="AU91" s="202" t="s">
        <v>81</v>
      </c>
      <c r="AY91" s="201" t="s">
        <v>124</v>
      </c>
      <c r="BK91" s="203">
        <f>SUM(BK92:BK144)</f>
        <v>0</v>
      </c>
    </row>
    <row r="92" s="2" customFormat="1" ht="16.5" customHeight="1">
      <c r="A92" s="40"/>
      <c r="B92" s="41"/>
      <c r="C92" s="206" t="s">
        <v>81</v>
      </c>
      <c r="D92" s="206" t="s">
        <v>126</v>
      </c>
      <c r="E92" s="207" t="s">
        <v>127</v>
      </c>
      <c r="F92" s="208" t="s">
        <v>128</v>
      </c>
      <c r="G92" s="209" t="s">
        <v>129</v>
      </c>
      <c r="H92" s="210">
        <v>1503</v>
      </c>
      <c r="I92" s="211"/>
      <c r="J92" s="212">
        <f>ROUND(I92*H92,2)</f>
        <v>0</v>
      </c>
      <c r="K92" s="208" t="s">
        <v>130</v>
      </c>
      <c r="L92" s="46"/>
      <c r="M92" s="213" t="s">
        <v>19</v>
      </c>
      <c r="N92" s="214" t="s">
        <v>44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131</v>
      </c>
      <c r="AT92" s="217" t="s">
        <v>126</v>
      </c>
      <c r="AU92" s="217" t="s">
        <v>83</v>
      </c>
      <c r="AY92" s="19" t="s">
        <v>124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81</v>
      </c>
      <c r="BK92" s="218">
        <f>ROUND(I92*H92,2)</f>
        <v>0</v>
      </c>
      <c r="BL92" s="19" t="s">
        <v>131</v>
      </c>
      <c r="BM92" s="217" t="s">
        <v>132</v>
      </c>
    </row>
    <row r="93" s="2" customFormat="1">
      <c r="A93" s="40"/>
      <c r="B93" s="41"/>
      <c r="C93" s="42"/>
      <c r="D93" s="219" t="s">
        <v>133</v>
      </c>
      <c r="E93" s="42"/>
      <c r="F93" s="220" t="s">
        <v>134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133</v>
      </c>
      <c r="AU93" s="19" t="s">
        <v>83</v>
      </c>
    </row>
    <row r="94" s="13" customFormat="1">
      <c r="A94" s="13"/>
      <c r="B94" s="224"/>
      <c r="C94" s="225"/>
      <c r="D94" s="226" t="s">
        <v>135</v>
      </c>
      <c r="E94" s="227" t="s">
        <v>19</v>
      </c>
      <c r="F94" s="228" t="s">
        <v>136</v>
      </c>
      <c r="G94" s="225"/>
      <c r="H94" s="227" t="s">
        <v>19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135</v>
      </c>
      <c r="AU94" s="234" t="s">
        <v>83</v>
      </c>
      <c r="AV94" s="13" t="s">
        <v>81</v>
      </c>
      <c r="AW94" s="13" t="s">
        <v>35</v>
      </c>
      <c r="AX94" s="13" t="s">
        <v>73</v>
      </c>
      <c r="AY94" s="234" t="s">
        <v>124</v>
      </c>
    </row>
    <row r="95" s="14" customFormat="1">
      <c r="A95" s="14"/>
      <c r="B95" s="235"/>
      <c r="C95" s="236"/>
      <c r="D95" s="226" t="s">
        <v>135</v>
      </c>
      <c r="E95" s="237" t="s">
        <v>19</v>
      </c>
      <c r="F95" s="238" t="s">
        <v>137</v>
      </c>
      <c r="G95" s="236"/>
      <c r="H95" s="239">
        <v>1503</v>
      </c>
      <c r="I95" s="240"/>
      <c r="J95" s="236"/>
      <c r="K95" s="236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135</v>
      </c>
      <c r="AU95" s="245" t="s">
        <v>83</v>
      </c>
      <c r="AV95" s="14" t="s">
        <v>83</v>
      </c>
      <c r="AW95" s="14" t="s">
        <v>35</v>
      </c>
      <c r="AX95" s="14" t="s">
        <v>81</v>
      </c>
      <c r="AY95" s="245" t="s">
        <v>124</v>
      </c>
    </row>
    <row r="96" s="2" customFormat="1" ht="16.5" customHeight="1">
      <c r="A96" s="40"/>
      <c r="B96" s="41"/>
      <c r="C96" s="206" t="s">
        <v>83</v>
      </c>
      <c r="D96" s="206" t="s">
        <v>126</v>
      </c>
      <c r="E96" s="207" t="s">
        <v>138</v>
      </c>
      <c r="F96" s="208" t="s">
        <v>139</v>
      </c>
      <c r="G96" s="209" t="s">
        <v>129</v>
      </c>
      <c r="H96" s="210">
        <v>1503</v>
      </c>
      <c r="I96" s="211"/>
      <c r="J96" s="212">
        <f>ROUND(I96*H96,2)</f>
        <v>0</v>
      </c>
      <c r="K96" s="208" t="s">
        <v>130</v>
      </c>
      <c r="L96" s="46"/>
      <c r="M96" s="213" t="s">
        <v>19</v>
      </c>
      <c r="N96" s="214" t="s">
        <v>44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131</v>
      </c>
      <c r="AT96" s="217" t="s">
        <v>126</v>
      </c>
      <c r="AU96" s="217" t="s">
        <v>83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131</v>
      </c>
      <c r="BM96" s="217" t="s">
        <v>140</v>
      </c>
    </row>
    <row r="97" s="2" customFormat="1">
      <c r="A97" s="40"/>
      <c r="B97" s="41"/>
      <c r="C97" s="42"/>
      <c r="D97" s="219" t="s">
        <v>133</v>
      </c>
      <c r="E97" s="42"/>
      <c r="F97" s="220" t="s">
        <v>141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133</v>
      </c>
      <c r="AU97" s="19" t="s">
        <v>83</v>
      </c>
    </row>
    <row r="98" s="13" customFormat="1">
      <c r="A98" s="13"/>
      <c r="B98" s="224"/>
      <c r="C98" s="225"/>
      <c r="D98" s="226" t="s">
        <v>135</v>
      </c>
      <c r="E98" s="227" t="s">
        <v>19</v>
      </c>
      <c r="F98" s="228" t="s">
        <v>136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135</v>
      </c>
      <c r="AU98" s="234" t="s">
        <v>83</v>
      </c>
      <c r="AV98" s="13" t="s">
        <v>81</v>
      </c>
      <c r="AW98" s="13" t="s">
        <v>35</v>
      </c>
      <c r="AX98" s="13" t="s">
        <v>73</v>
      </c>
      <c r="AY98" s="234" t="s">
        <v>124</v>
      </c>
    </row>
    <row r="99" s="14" customFormat="1">
      <c r="A99" s="14"/>
      <c r="B99" s="235"/>
      <c r="C99" s="236"/>
      <c r="D99" s="226" t="s">
        <v>135</v>
      </c>
      <c r="E99" s="237" t="s">
        <v>19</v>
      </c>
      <c r="F99" s="238" t="s">
        <v>137</v>
      </c>
      <c r="G99" s="236"/>
      <c r="H99" s="239">
        <v>1503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135</v>
      </c>
      <c r="AU99" s="245" t="s">
        <v>83</v>
      </c>
      <c r="AV99" s="14" t="s">
        <v>83</v>
      </c>
      <c r="AW99" s="14" t="s">
        <v>35</v>
      </c>
      <c r="AX99" s="14" t="s">
        <v>81</v>
      </c>
      <c r="AY99" s="245" t="s">
        <v>124</v>
      </c>
    </row>
    <row r="100" s="2" customFormat="1" ht="21.75" customHeight="1">
      <c r="A100" s="40"/>
      <c r="B100" s="41"/>
      <c r="C100" s="206" t="s">
        <v>142</v>
      </c>
      <c r="D100" s="206" t="s">
        <v>126</v>
      </c>
      <c r="E100" s="207" t="s">
        <v>143</v>
      </c>
      <c r="F100" s="208" t="s">
        <v>144</v>
      </c>
      <c r="G100" s="209" t="s">
        <v>145</v>
      </c>
      <c r="H100" s="210">
        <v>389</v>
      </c>
      <c r="I100" s="211"/>
      <c r="J100" s="212">
        <f>ROUND(I100*H100,2)</f>
        <v>0</v>
      </c>
      <c r="K100" s="208" t="s">
        <v>130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131</v>
      </c>
      <c r="AT100" s="217" t="s">
        <v>126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131</v>
      </c>
      <c r="BM100" s="217" t="s">
        <v>146</v>
      </c>
    </row>
    <row r="101" s="2" customFormat="1">
      <c r="A101" s="40"/>
      <c r="B101" s="41"/>
      <c r="C101" s="42"/>
      <c r="D101" s="219" t="s">
        <v>133</v>
      </c>
      <c r="E101" s="42"/>
      <c r="F101" s="220" t="s">
        <v>147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83</v>
      </c>
    </row>
    <row r="102" s="13" customFormat="1">
      <c r="A102" s="13"/>
      <c r="B102" s="224"/>
      <c r="C102" s="225"/>
      <c r="D102" s="226" t="s">
        <v>135</v>
      </c>
      <c r="E102" s="227" t="s">
        <v>19</v>
      </c>
      <c r="F102" s="228" t="s">
        <v>148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135</v>
      </c>
      <c r="AU102" s="234" t="s">
        <v>83</v>
      </c>
      <c r="AV102" s="13" t="s">
        <v>81</v>
      </c>
      <c r="AW102" s="13" t="s">
        <v>35</v>
      </c>
      <c r="AX102" s="13" t="s">
        <v>73</v>
      </c>
      <c r="AY102" s="234" t="s">
        <v>124</v>
      </c>
    </row>
    <row r="103" s="14" customFormat="1">
      <c r="A103" s="14"/>
      <c r="B103" s="235"/>
      <c r="C103" s="236"/>
      <c r="D103" s="226" t="s">
        <v>135</v>
      </c>
      <c r="E103" s="237" t="s">
        <v>19</v>
      </c>
      <c r="F103" s="238" t="s">
        <v>149</v>
      </c>
      <c r="G103" s="236"/>
      <c r="H103" s="239">
        <v>389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135</v>
      </c>
      <c r="AU103" s="245" t="s">
        <v>83</v>
      </c>
      <c r="AV103" s="14" t="s">
        <v>83</v>
      </c>
      <c r="AW103" s="14" t="s">
        <v>35</v>
      </c>
      <c r="AX103" s="14" t="s">
        <v>81</v>
      </c>
      <c r="AY103" s="245" t="s">
        <v>124</v>
      </c>
    </row>
    <row r="104" s="2" customFormat="1" ht="33" customHeight="1">
      <c r="A104" s="40"/>
      <c r="B104" s="41"/>
      <c r="C104" s="206" t="s">
        <v>131</v>
      </c>
      <c r="D104" s="206" t="s">
        <v>126</v>
      </c>
      <c r="E104" s="207" t="s">
        <v>150</v>
      </c>
      <c r="F104" s="208" t="s">
        <v>151</v>
      </c>
      <c r="G104" s="209" t="s">
        <v>145</v>
      </c>
      <c r="H104" s="210">
        <v>389</v>
      </c>
      <c r="I104" s="211"/>
      <c r="J104" s="212">
        <f>ROUND(I104*H104,2)</f>
        <v>0</v>
      </c>
      <c r="K104" s="208" t="s">
        <v>130</v>
      </c>
      <c r="L104" s="46"/>
      <c r="M104" s="213" t="s">
        <v>19</v>
      </c>
      <c r="N104" s="214" t="s">
        <v>44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131</v>
      </c>
      <c r="AT104" s="217" t="s">
        <v>126</v>
      </c>
      <c r="AU104" s="217" t="s">
        <v>83</v>
      </c>
      <c r="AY104" s="19" t="s">
        <v>124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81</v>
      </c>
      <c r="BK104" s="218">
        <f>ROUND(I104*H104,2)</f>
        <v>0</v>
      </c>
      <c r="BL104" s="19" t="s">
        <v>131</v>
      </c>
      <c r="BM104" s="217" t="s">
        <v>152</v>
      </c>
    </row>
    <row r="105" s="2" customFormat="1">
      <c r="A105" s="40"/>
      <c r="B105" s="41"/>
      <c r="C105" s="42"/>
      <c r="D105" s="219" t="s">
        <v>133</v>
      </c>
      <c r="E105" s="42"/>
      <c r="F105" s="220" t="s">
        <v>153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133</v>
      </c>
      <c r="AU105" s="19" t="s">
        <v>83</v>
      </c>
    </row>
    <row r="106" s="13" customFormat="1">
      <c r="A106" s="13"/>
      <c r="B106" s="224"/>
      <c r="C106" s="225"/>
      <c r="D106" s="226" t="s">
        <v>135</v>
      </c>
      <c r="E106" s="227" t="s">
        <v>19</v>
      </c>
      <c r="F106" s="228" t="s">
        <v>148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135</v>
      </c>
      <c r="AU106" s="234" t="s">
        <v>83</v>
      </c>
      <c r="AV106" s="13" t="s">
        <v>81</v>
      </c>
      <c r="AW106" s="13" t="s">
        <v>35</v>
      </c>
      <c r="AX106" s="13" t="s">
        <v>73</v>
      </c>
      <c r="AY106" s="234" t="s">
        <v>124</v>
      </c>
    </row>
    <row r="107" s="14" customFormat="1">
      <c r="A107" s="14"/>
      <c r="B107" s="235"/>
      <c r="C107" s="236"/>
      <c r="D107" s="226" t="s">
        <v>135</v>
      </c>
      <c r="E107" s="237" t="s">
        <v>19</v>
      </c>
      <c r="F107" s="238" t="s">
        <v>149</v>
      </c>
      <c r="G107" s="236"/>
      <c r="H107" s="239">
        <v>389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135</v>
      </c>
      <c r="AU107" s="245" t="s">
        <v>83</v>
      </c>
      <c r="AV107" s="14" t="s">
        <v>83</v>
      </c>
      <c r="AW107" s="14" t="s">
        <v>35</v>
      </c>
      <c r="AX107" s="14" t="s">
        <v>81</v>
      </c>
      <c r="AY107" s="245" t="s">
        <v>124</v>
      </c>
    </row>
    <row r="108" s="2" customFormat="1" ht="37.8" customHeight="1">
      <c r="A108" s="40"/>
      <c r="B108" s="41"/>
      <c r="C108" s="206" t="s">
        <v>154</v>
      </c>
      <c r="D108" s="206" t="s">
        <v>126</v>
      </c>
      <c r="E108" s="207" t="s">
        <v>155</v>
      </c>
      <c r="F108" s="208" t="s">
        <v>156</v>
      </c>
      <c r="G108" s="209" t="s">
        <v>145</v>
      </c>
      <c r="H108" s="210">
        <v>348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131</v>
      </c>
      <c r="AT108" s="217" t="s">
        <v>126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131</v>
      </c>
      <c r="BM108" s="217" t="s">
        <v>157</v>
      </c>
    </row>
    <row r="109" s="2" customFormat="1">
      <c r="A109" s="40"/>
      <c r="B109" s="41"/>
      <c r="C109" s="42"/>
      <c r="D109" s="219" t="s">
        <v>133</v>
      </c>
      <c r="E109" s="42"/>
      <c r="F109" s="220" t="s">
        <v>158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83</v>
      </c>
    </row>
    <row r="110" s="13" customFormat="1">
      <c r="A110" s="13"/>
      <c r="B110" s="224"/>
      <c r="C110" s="225"/>
      <c r="D110" s="226" t="s">
        <v>135</v>
      </c>
      <c r="E110" s="227" t="s">
        <v>19</v>
      </c>
      <c r="F110" s="228" t="s">
        <v>159</v>
      </c>
      <c r="G110" s="225"/>
      <c r="H110" s="227" t="s">
        <v>19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135</v>
      </c>
      <c r="AU110" s="234" t="s">
        <v>83</v>
      </c>
      <c r="AV110" s="13" t="s">
        <v>81</v>
      </c>
      <c r="AW110" s="13" t="s">
        <v>35</v>
      </c>
      <c r="AX110" s="13" t="s">
        <v>73</v>
      </c>
      <c r="AY110" s="234" t="s">
        <v>124</v>
      </c>
    </row>
    <row r="111" s="14" customFormat="1">
      <c r="A111" s="14"/>
      <c r="B111" s="235"/>
      <c r="C111" s="236"/>
      <c r="D111" s="226" t="s">
        <v>135</v>
      </c>
      <c r="E111" s="237" t="s">
        <v>19</v>
      </c>
      <c r="F111" s="238" t="s">
        <v>160</v>
      </c>
      <c r="G111" s="236"/>
      <c r="H111" s="239">
        <v>348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135</v>
      </c>
      <c r="AU111" s="245" t="s">
        <v>83</v>
      </c>
      <c r="AV111" s="14" t="s">
        <v>83</v>
      </c>
      <c r="AW111" s="14" t="s">
        <v>35</v>
      </c>
      <c r="AX111" s="14" t="s">
        <v>81</v>
      </c>
      <c r="AY111" s="245" t="s">
        <v>124</v>
      </c>
    </row>
    <row r="112" s="2" customFormat="1" ht="33" customHeight="1">
      <c r="A112" s="40"/>
      <c r="B112" s="41"/>
      <c r="C112" s="206" t="s">
        <v>161</v>
      </c>
      <c r="D112" s="206" t="s">
        <v>126</v>
      </c>
      <c r="E112" s="207" t="s">
        <v>162</v>
      </c>
      <c r="F112" s="208" t="s">
        <v>163</v>
      </c>
      <c r="G112" s="209" t="s">
        <v>145</v>
      </c>
      <c r="H112" s="210">
        <v>389</v>
      </c>
      <c r="I112" s="211"/>
      <c r="J112" s="212">
        <f>ROUND(I112*H112,2)</f>
        <v>0</v>
      </c>
      <c r="K112" s="208" t="s">
        <v>130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131</v>
      </c>
      <c r="AT112" s="217" t="s">
        <v>126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131</v>
      </c>
      <c r="BM112" s="217" t="s">
        <v>164</v>
      </c>
    </row>
    <row r="113" s="2" customFormat="1">
      <c r="A113" s="40"/>
      <c r="B113" s="41"/>
      <c r="C113" s="42"/>
      <c r="D113" s="219" t="s">
        <v>133</v>
      </c>
      <c r="E113" s="42"/>
      <c r="F113" s="220" t="s">
        <v>165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133</v>
      </c>
      <c r="AU113" s="19" t="s">
        <v>83</v>
      </c>
    </row>
    <row r="114" s="13" customFormat="1">
      <c r="A114" s="13"/>
      <c r="B114" s="224"/>
      <c r="C114" s="225"/>
      <c r="D114" s="226" t="s">
        <v>135</v>
      </c>
      <c r="E114" s="227" t="s">
        <v>19</v>
      </c>
      <c r="F114" s="228" t="s">
        <v>148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135</v>
      </c>
      <c r="AU114" s="234" t="s">
        <v>83</v>
      </c>
      <c r="AV114" s="13" t="s">
        <v>81</v>
      </c>
      <c r="AW114" s="13" t="s">
        <v>35</v>
      </c>
      <c r="AX114" s="13" t="s">
        <v>73</v>
      </c>
      <c r="AY114" s="234" t="s">
        <v>124</v>
      </c>
    </row>
    <row r="115" s="14" customFormat="1">
      <c r="A115" s="14"/>
      <c r="B115" s="235"/>
      <c r="C115" s="236"/>
      <c r="D115" s="226" t="s">
        <v>135</v>
      </c>
      <c r="E115" s="237" t="s">
        <v>19</v>
      </c>
      <c r="F115" s="238" t="s">
        <v>149</v>
      </c>
      <c r="G115" s="236"/>
      <c r="H115" s="239">
        <v>389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135</v>
      </c>
      <c r="AU115" s="245" t="s">
        <v>83</v>
      </c>
      <c r="AV115" s="14" t="s">
        <v>83</v>
      </c>
      <c r="AW115" s="14" t="s">
        <v>35</v>
      </c>
      <c r="AX115" s="14" t="s">
        <v>81</v>
      </c>
      <c r="AY115" s="245" t="s">
        <v>124</v>
      </c>
    </row>
    <row r="116" s="2" customFormat="1" ht="24.15" customHeight="1">
      <c r="A116" s="40"/>
      <c r="B116" s="41"/>
      <c r="C116" s="206" t="s">
        <v>166</v>
      </c>
      <c r="D116" s="206" t="s">
        <v>126</v>
      </c>
      <c r="E116" s="207" t="s">
        <v>167</v>
      </c>
      <c r="F116" s="208" t="s">
        <v>168</v>
      </c>
      <c r="G116" s="209" t="s">
        <v>145</v>
      </c>
      <c r="H116" s="210">
        <v>245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131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131</v>
      </c>
      <c r="BM116" s="217" t="s">
        <v>169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170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13" customFormat="1">
      <c r="A118" s="13"/>
      <c r="B118" s="224"/>
      <c r="C118" s="225"/>
      <c r="D118" s="226" t="s">
        <v>135</v>
      </c>
      <c r="E118" s="227" t="s">
        <v>19</v>
      </c>
      <c r="F118" s="228" t="s">
        <v>171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135</v>
      </c>
      <c r="AU118" s="234" t="s">
        <v>83</v>
      </c>
      <c r="AV118" s="13" t="s">
        <v>81</v>
      </c>
      <c r="AW118" s="13" t="s">
        <v>35</v>
      </c>
      <c r="AX118" s="13" t="s">
        <v>73</v>
      </c>
      <c r="AY118" s="234" t="s">
        <v>124</v>
      </c>
    </row>
    <row r="119" s="14" customFormat="1">
      <c r="A119" s="14"/>
      <c r="B119" s="235"/>
      <c r="C119" s="236"/>
      <c r="D119" s="226" t="s">
        <v>135</v>
      </c>
      <c r="E119" s="237" t="s">
        <v>19</v>
      </c>
      <c r="F119" s="238" t="s">
        <v>172</v>
      </c>
      <c r="G119" s="236"/>
      <c r="H119" s="239">
        <v>245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135</v>
      </c>
      <c r="AU119" s="245" t="s">
        <v>83</v>
      </c>
      <c r="AV119" s="14" t="s">
        <v>83</v>
      </c>
      <c r="AW119" s="14" t="s">
        <v>35</v>
      </c>
      <c r="AX119" s="14" t="s">
        <v>81</v>
      </c>
      <c r="AY119" s="245" t="s">
        <v>124</v>
      </c>
    </row>
    <row r="120" s="2" customFormat="1" ht="24.15" customHeight="1">
      <c r="A120" s="40"/>
      <c r="B120" s="41"/>
      <c r="C120" s="206" t="s">
        <v>173</v>
      </c>
      <c r="D120" s="206" t="s">
        <v>126</v>
      </c>
      <c r="E120" s="207" t="s">
        <v>174</v>
      </c>
      <c r="F120" s="208" t="s">
        <v>175</v>
      </c>
      <c r="G120" s="209" t="s">
        <v>129</v>
      </c>
      <c r="H120" s="210">
        <v>1370</v>
      </c>
      <c r="I120" s="211"/>
      <c r="J120" s="212">
        <f>ROUND(I120*H120,2)</f>
        <v>0</v>
      </c>
      <c r="K120" s="208" t="s">
        <v>130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131</v>
      </c>
      <c r="AT120" s="217" t="s">
        <v>126</v>
      </c>
      <c r="AU120" s="217" t="s">
        <v>83</v>
      </c>
      <c r="AY120" s="19" t="s">
        <v>124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131</v>
      </c>
      <c r="BM120" s="217" t="s">
        <v>176</v>
      </c>
    </row>
    <row r="121" s="2" customFormat="1">
      <c r="A121" s="40"/>
      <c r="B121" s="41"/>
      <c r="C121" s="42"/>
      <c r="D121" s="219" t="s">
        <v>133</v>
      </c>
      <c r="E121" s="42"/>
      <c r="F121" s="220" t="s">
        <v>177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133</v>
      </c>
      <c r="AU121" s="19" t="s">
        <v>83</v>
      </c>
    </row>
    <row r="122" s="13" customFormat="1">
      <c r="A122" s="13"/>
      <c r="B122" s="224"/>
      <c r="C122" s="225"/>
      <c r="D122" s="226" t="s">
        <v>135</v>
      </c>
      <c r="E122" s="227" t="s">
        <v>19</v>
      </c>
      <c r="F122" s="228" t="s">
        <v>178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135</v>
      </c>
      <c r="AU122" s="234" t="s">
        <v>83</v>
      </c>
      <c r="AV122" s="13" t="s">
        <v>81</v>
      </c>
      <c r="AW122" s="13" t="s">
        <v>35</v>
      </c>
      <c r="AX122" s="13" t="s">
        <v>73</v>
      </c>
      <c r="AY122" s="234" t="s">
        <v>124</v>
      </c>
    </row>
    <row r="123" s="14" customFormat="1">
      <c r="A123" s="14"/>
      <c r="B123" s="235"/>
      <c r="C123" s="236"/>
      <c r="D123" s="226" t="s">
        <v>135</v>
      </c>
      <c r="E123" s="237" t="s">
        <v>19</v>
      </c>
      <c r="F123" s="238" t="s">
        <v>179</v>
      </c>
      <c r="G123" s="236"/>
      <c r="H123" s="239">
        <v>1370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135</v>
      </c>
      <c r="AU123" s="245" t="s">
        <v>83</v>
      </c>
      <c r="AV123" s="14" t="s">
        <v>83</v>
      </c>
      <c r="AW123" s="14" t="s">
        <v>35</v>
      </c>
      <c r="AX123" s="14" t="s">
        <v>81</v>
      </c>
      <c r="AY123" s="245" t="s">
        <v>124</v>
      </c>
    </row>
    <row r="124" s="2" customFormat="1" ht="16.5" customHeight="1">
      <c r="A124" s="40"/>
      <c r="B124" s="41"/>
      <c r="C124" s="246" t="s">
        <v>180</v>
      </c>
      <c r="D124" s="246" t="s">
        <v>181</v>
      </c>
      <c r="E124" s="247" t="s">
        <v>182</v>
      </c>
      <c r="F124" s="248" t="s">
        <v>183</v>
      </c>
      <c r="G124" s="249" t="s">
        <v>184</v>
      </c>
      <c r="H124" s="250">
        <v>0.57499999999999996</v>
      </c>
      <c r="I124" s="251"/>
      <c r="J124" s="252">
        <f>ROUND(I124*H124,2)</f>
        <v>0</v>
      </c>
      <c r="K124" s="248" t="s">
        <v>130</v>
      </c>
      <c r="L124" s="253"/>
      <c r="M124" s="254" t="s">
        <v>19</v>
      </c>
      <c r="N124" s="255" t="s">
        <v>44</v>
      </c>
      <c r="O124" s="86"/>
      <c r="P124" s="215">
        <f>O124*H124</f>
        <v>0</v>
      </c>
      <c r="Q124" s="215">
        <v>0.001</v>
      </c>
      <c r="R124" s="215">
        <f>Q124*H124</f>
        <v>0.00057499999999999999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173</v>
      </c>
      <c r="AT124" s="217" t="s">
        <v>181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131</v>
      </c>
      <c r="BM124" s="217" t="s">
        <v>185</v>
      </c>
    </row>
    <row r="125" s="13" customFormat="1">
      <c r="A125" s="13"/>
      <c r="B125" s="224"/>
      <c r="C125" s="225"/>
      <c r="D125" s="226" t="s">
        <v>135</v>
      </c>
      <c r="E125" s="227" t="s">
        <v>19</v>
      </c>
      <c r="F125" s="228" t="s">
        <v>186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135</v>
      </c>
      <c r="AU125" s="234" t="s">
        <v>83</v>
      </c>
      <c r="AV125" s="13" t="s">
        <v>81</v>
      </c>
      <c r="AW125" s="13" t="s">
        <v>35</v>
      </c>
      <c r="AX125" s="13" t="s">
        <v>73</v>
      </c>
      <c r="AY125" s="234" t="s">
        <v>124</v>
      </c>
    </row>
    <row r="126" s="14" customFormat="1">
      <c r="A126" s="14"/>
      <c r="B126" s="235"/>
      <c r="C126" s="236"/>
      <c r="D126" s="226" t="s">
        <v>135</v>
      </c>
      <c r="E126" s="237" t="s">
        <v>19</v>
      </c>
      <c r="F126" s="238" t="s">
        <v>187</v>
      </c>
      <c r="G126" s="236"/>
      <c r="H126" s="239">
        <v>28.77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135</v>
      </c>
      <c r="AU126" s="245" t="s">
        <v>83</v>
      </c>
      <c r="AV126" s="14" t="s">
        <v>83</v>
      </c>
      <c r="AW126" s="14" t="s">
        <v>35</v>
      </c>
      <c r="AX126" s="14" t="s">
        <v>81</v>
      </c>
      <c r="AY126" s="245" t="s">
        <v>124</v>
      </c>
    </row>
    <row r="127" s="14" customFormat="1">
      <c r="A127" s="14"/>
      <c r="B127" s="235"/>
      <c r="C127" s="236"/>
      <c r="D127" s="226" t="s">
        <v>135</v>
      </c>
      <c r="E127" s="236"/>
      <c r="F127" s="238" t="s">
        <v>188</v>
      </c>
      <c r="G127" s="236"/>
      <c r="H127" s="239">
        <v>0.57499999999999996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135</v>
      </c>
      <c r="AU127" s="245" t="s">
        <v>83</v>
      </c>
      <c r="AV127" s="14" t="s">
        <v>83</v>
      </c>
      <c r="AW127" s="14" t="s">
        <v>4</v>
      </c>
      <c r="AX127" s="14" t="s">
        <v>81</v>
      </c>
      <c r="AY127" s="245" t="s">
        <v>124</v>
      </c>
    </row>
    <row r="128" s="2" customFormat="1" ht="24.15" customHeight="1">
      <c r="A128" s="40"/>
      <c r="B128" s="41"/>
      <c r="C128" s="206" t="s">
        <v>189</v>
      </c>
      <c r="D128" s="206" t="s">
        <v>126</v>
      </c>
      <c r="E128" s="207" t="s">
        <v>190</v>
      </c>
      <c r="F128" s="208" t="s">
        <v>191</v>
      </c>
      <c r="G128" s="209" t="s">
        <v>129</v>
      </c>
      <c r="H128" s="210">
        <v>1032</v>
      </c>
      <c r="I128" s="211"/>
      <c r="J128" s="212">
        <f>ROUND(I128*H128,2)</f>
        <v>0</v>
      </c>
      <c r="K128" s="208" t="s">
        <v>130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131</v>
      </c>
      <c r="AT128" s="217" t="s">
        <v>126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131</v>
      </c>
      <c r="BM128" s="217" t="s">
        <v>192</v>
      </c>
    </row>
    <row r="129" s="2" customFormat="1">
      <c r="A129" s="40"/>
      <c r="B129" s="41"/>
      <c r="C129" s="42"/>
      <c r="D129" s="219" t="s">
        <v>133</v>
      </c>
      <c r="E129" s="42"/>
      <c r="F129" s="220" t="s">
        <v>193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83</v>
      </c>
    </row>
    <row r="130" s="13" customFormat="1">
      <c r="A130" s="13"/>
      <c r="B130" s="224"/>
      <c r="C130" s="225"/>
      <c r="D130" s="226" t="s">
        <v>135</v>
      </c>
      <c r="E130" s="227" t="s">
        <v>19</v>
      </c>
      <c r="F130" s="228" t="s">
        <v>194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135</v>
      </c>
      <c r="AU130" s="234" t="s">
        <v>83</v>
      </c>
      <c r="AV130" s="13" t="s">
        <v>81</v>
      </c>
      <c r="AW130" s="13" t="s">
        <v>35</v>
      </c>
      <c r="AX130" s="13" t="s">
        <v>73</v>
      </c>
      <c r="AY130" s="234" t="s">
        <v>124</v>
      </c>
    </row>
    <row r="131" s="14" customFormat="1">
      <c r="A131" s="14"/>
      <c r="B131" s="235"/>
      <c r="C131" s="236"/>
      <c r="D131" s="226" t="s">
        <v>135</v>
      </c>
      <c r="E131" s="237" t="s">
        <v>19</v>
      </c>
      <c r="F131" s="238" t="s">
        <v>195</v>
      </c>
      <c r="G131" s="236"/>
      <c r="H131" s="239">
        <v>1032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135</v>
      </c>
      <c r="AU131" s="245" t="s">
        <v>83</v>
      </c>
      <c r="AV131" s="14" t="s">
        <v>83</v>
      </c>
      <c r="AW131" s="14" t="s">
        <v>35</v>
      </c>
      <c r="AX131" s="14" t="s">
        <v>81</v>
      </c>
      <c r="AY131" s="245" t="s">
        <v>124</v>
      </c>
    </row>
    <row r="132" s="2" customFormat="1" ht="16.5" customHeight="1">
      <c r="A132" s="40"/>
      <c r="B132" s="41"/>
      <c r="C132" s="246" t="s">
        <v>196</v>
      </c>
      <c r="D132" s="246" t="s">
        <v>181</v>
      </c>
      <c r="E132" s="247" t="s">
        <v>197</v>
      </c>
      <c r="F132" s="248" t="s">
        <v>198</v>
      </c>
      <c r="G132" s="249" t="s">
        <v>184</v>
      </c>
      <c r="H132" s="250">
        <v>21.672000000000001</v>
      </c>
      <c r="I132" s="251"/>
      <c r="J132" s="252">
        <f>ROUND(I132*H132,2)</f>
        <v>0</v>
      </c>
      <c r="K132" s="248" t="s">
        <v>130</v>
      </c>
      <c r="L132" s="253"/>
      <c r="M132" s="254" t="s">
        <v>19</v>
      </c>
      <c r="N132" s="255" t="s">
        <v>44</v>
      </c>
      <c r="O132" s="86"/>
      <c r="P132" s="215">
        <f>O132*H132</f>
        <v>0</v>
      </c>
      <c r="Q132" s="215">
        <v>0.001</v>
      </c>
      <c r="R132" s="215">
        <f>Q132*H132</f>
        <v>0.021672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173</v>
      </c>
      <c r="AT132" s="217" t="s">
        <v>181</v>
      </c>
      <c r="AU132" s="217" t="s">
        <v>83</v>
      </c>
      <c r="AY132" s="19" t="s">
        <v>124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131</v>
      </c>
      <c r="BM132" s="217" t="s">
        <v>199</v>
      </c>
    </row>
    <row r="133" s="2" customFormat="1" ht="21.75" customHeight="1">
      <c r="A133" s="40"/>
      <c r="B133" s="41"/>
      <c r="C133" s="206" t="s">
        <v>200</v>
      </c>
      <c r="D133" s="206" t="s">
        <v>126</v>
      </c>
      <c r="E133" s="207" t="s">
        <v>201</v>
      </c>
      <c r="F133" s="208" t="s">
        <v>202</v>
      </c>
      <c r="G133" s="209" t="s">
        <v>129</v>
      </c>
      <c r="H133" s="210">
        <v>1503</v>
      </c>
      <c r="I133" s="211"/>
      <c r="J133" s="212">
        <f>ROUND(I133*H133,2)</f>
        <v>0</v>
      </c>
      <c r="K133" s="208" t="s">
        <v>130</v>
      </c>
      <c r="L133" s="46"/>
      <c r="M133" s="213" t="s">
        <v>19</v>
      </c>
      <c r="N133" s="214" t="s">
        <v>44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131</v>
      </c>
      <c r="AT133" s="217" t="s">
        <v>126</v>
      </c>
      <c r="AU133" s="217" t="s">
        <v>83</v>
      </c>
      <c r="AY133" s="19" t="s">
        <v>124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81</v>
      </c>
      <c r="BK133" s="218">
        <f>ROUND(I133*H133,2)</f>
        <v>0</v>
      </c>
      <c r="BL133" s="19" t="s">
        <v>131</v>
      </c>
      <c r="BM133" s="217" t="s">
        <v>203</v>
      </c>
    </row>
    <row r="134" s="2" customFormat="1">
      <c r="A134" s="40"/>
      <c r="B134" s="41"/>
      <c r="C134" s="42"/>
      <c r="D134" s="219" t="s">
        <v>133</v>
      </c>
      <c r="E134" s="42"/>
      <c r="F134" s="220" t="s">
        <v>204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133</v>
      </c>
      <c r="AU134" s="19" t="s">
        <v>83</v>
      </c>
    </row>
    <row r="135" s="13" customFormat="1">
      <c r="A135" s="13"/>
      <c r="B135" s="224"/>
      <c r="C135" s="225"/>
      <c r="D135" s="226" t="s">
        <v>135</v>
      </c>
      <c r="E135" s="227" t="s">
        <v>19</v>
      </c>
      <c r="F135" s="228" t="s">
        <v>136</v>
      </c>
      <c r="G135" s="225"/>
      <c r="H135" s="227" t="s">
        <v>19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135</v>
      </c>
      <c r="AU135" s="234" t="s">
        <v>83</v>
      </c>
      <c r="AV135" s="13" t="s">
        <v>81</v>
      </c>
      <c r="AW135" s="13" t="s">
        <v>35</v>
      </c>
      <c r="AX135" s="13" t="s">
        <v>73</v>
      </c>
      <c r="AY135" s="234" t="s">
        <v>124</v>
      </c>
    </row>
    <row r="136" s="14" customFormat="1">
      <c r="A136" s="14"/>
      <c r="B136" s="235"/>
      <c r="C136" s="236"/>
      <c r="D136" s="226" t="s">
        <v>135</v>
      </c>
      <c r="E136" s="237" t="s">
        <v>19</v>
      </c>
      <c r="F136" s="238" t="s">
        <v>137</v>
      </c>
      <c r="G136" s="236"/>
      <c r="H136" s="239">
        <v>1503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135</v>
      </c>
      <c r="AU136" s="245" t="s">
        <v>83</v>
      </c>
      <c r="AV136" s="14" t="s">
        <v>83</v>
      </c>
      <c r="AW136" s="14" t="s">
        <v>35</v>
      </c>
      <c r="AX136" s="14" t="s">
        <v>81</v>
      </c>
      <c r="AY136" s="245" t="s">
        <v>124</v>
      </c>
    </row>
    <row r="137" s="2" customFormat="1" ht="24.15" customHeight="1">
      <c r="A137" s="40"/>
      <c r="B137" s="41"/>
      <c r="C137" s="206" t="s">
        <v>205</v>
      </c>
      <c r="D137" s="206" t="s">
        <v>126</v>
      </c>
      <c r="E137" s="207" t="s">
        <v>206</v>
      </c>
      <c r="F137" s="208" t="s">
        <v>207</v>
      </c>
      <c r="G137" s="209" t="s">
        <v>129</v>
      </c>
      <c r="H137" s="210">
        <v>1032</v>
      </c>
      <c r="I137" s="211"/>
      <c r="J137" s="212">
        <f>ROUND(I137*H137,2)</f>
        <v>0</v>
      </c>
      <c r="K137" s="208" t="s">
        <v>130</v>
      </c>
      <c r="L137" s="46"/>
      <c r="M137" s="213" t="s">
        <v>19</v>
      </c>
      <c r="N137" s="214" t="s">
        <v>44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131</v>
      </c>
      <c r="AT137" s="217" t="s">
        <v>126</v>
      </c>
      <c r="AU137" s="217" t="s">
        <v>83</v>
      </c>
      <c r="AY137" s="19" t="s">
        <v>124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81</v>
      </c>
      <c r="BK137" s="218">
        <f>ROUND(I137*H137,2)</f>
        <v>0</v>
      </c>
      <c r="BL137" s="19" t="s">
        <v>131</v>
      </c>
      <c r="BM137" s="217" t="s">
        <v>208</v>
      </c>
    </row>
    <row r="138" s="2" customFormat="1">
      <c r="A138" s="40"/>
      <c r="B138" s="41"/>
      <c r="C138" s="42"/>
      <c r="D138" s="219" t="s">
        <v>133</v>
      </c>
      <c r="E138" s="42"/>
      <c r="F138" s="220" t="s">
        <v>209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133</v>
      </c>
      <c r="AU138" s="19" t="s">
        <v>83</v>
      </c>
    </row>
    <row r="139" s="13" customFormat="1">
      <c r="A139" s="13"/>
      <c r="B139" s="224"/>
      <c r="C139" s="225"/>
      <c r="D139" s="226" t="s">
        <v>135</v>
      </c>
      <c r="E139" s="227" t="s">
        <v>19</v>
      </c>
      <c r="F139" s="228" t="s">
        <v>194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135</v>
      </c>
      <c r="AU139" s="234" t="s">
        <v>83</v>
      </c>
      <c r="AV139" s="13" t="s">
        <v>81</v>
      </c>
      <c r="AW139" s="13" t="s">
        <v>35</v>
      </c>
      <c r="AX139" s="13" t="s">
        <v>73</v>
      </c>
      <c r="AY139" s="234" t="s">
        <v>124</v>
      </c>
    </row>
    <row r="140" s="14" customFormat="1">
      <c r="A140" s="14"/>
      <c r="B140" s="235"/>
      <c r="C140" s="236"/>
      <c r="D140" s="226" t="s">
        <v>135</v>
      </c>
      <c r="E140" s="237" t="s">
        <v>19</v>
      </c>
      <c r="F140" s="238" t="s">
        <v>195</v>
      </c>
      <c r="G140" s="236"/>
      <c r="H140" s="239">
        <v>1032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135</v>
      </c>
      <c r="AU140" s="245" t="s">
        <v>83</v>
      </c>
      <c r="AV140" s="14" t="s">
        <v>83</v>
      </c>
      <c r="AW140" s="14" t="s">
        <v>35</v>
      </c>
      <c r="AX140" s="14" t="s">
        <v>81</v>
      </c>
      <c r="AY140" s="245" t="s">
        <v>124</v>
      </c>
    </row>
    <row r="141" s="2" customFormat="1" ht="24.15" customHeight="1">
      <c r="A141" s="40"/>
      <c r="B141" s="41"/>
      <c r="C141" s="206" t="s">
        <v>210</v>
      </c>
      <c r="D141" s="206" t="s">
        <v>126</v>
      </c>
      <c r="E141" s="207" t="s">
        <v>211</v>
      </c>
      <c r="F141" s="208" t="s">
        <v>212</v>
      </c>
      <c r="G141" s="209" t="s">
        <v>129</v>
      </c>
      <c r="H141" s="210">
        <v>1032</v>
      </c>
      <c r="I141" s="211"/>
      <c r="J141" s="212">
        <f>ROUND(I141*H141,2)</f>
        <v>0</v>
      </c>
      <c r="K141" s="208" t="s">
        <v>130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131</v>
      </c>
      <c r="AT141" s="217" t="s">
        <v>126</v>
      </c>
      <c r="AU141" s="217" t="s">
        <v>83</v>
      </c>
      <c r="AY141" s="19" t="s">
        <v>124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131</v>
      </c>
      <c r="BM141" s="217" t="s">
        <v>213</v>
      </c>
    </row>
    <row r="142" s="2" customFormat="1">
      <c r="A142" s="40"/>
      <c r="B142" s="41"/>
      <c r="C142" s="42"/>
      <c r="D142" s="219" t="s">
        <v>133</v>
      </c>
      <c r="E142" s="42"/>
      <c r="F142" s="220" t="s">
        <v>214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133</v>
      </c>
      <c r="AU142" s="19" t="s">
        <v>83</v>
      </c>
    </row>
    <row r="143" s="13" customFormat="1">
      <c r="A143" s="13"/>
      <c r="B143" s="224"/>
      <c r="C143" s="225"/>
      <c r="D143" s="226" t="s">
        <v>135</v>
      </c>
      <c r="E143" s="227" t="s">
        <v>19</v>
      </c>
      <c r="F143" s="228" t="s">
        <v>194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135</v>
      </c>
      <c r="AU143" s="234" t="s">
        <v>83</v>
      </c>
      <c r="AV143" s="13" t="s">
        <v>81</v>
      </c>
      <c r="AW143" s="13" t="s">
        <v>35</v>
      </c>
      <c r="AX143" s="13" t="s">
        <v>73</v>
      </c>
      <c r="AY143" s="234" t="s">
        <v>124</v>
      </c>
    </row>
    <row r="144" s="14" customFormat="1">
      <c r="A144" s="14"/>
      <c r="B144" s="235"/>
      <c r="C144" s="236"/>
      <c r="D144" s="226" t="s">
        <v>135</v>
      </c>
      <c r="E144" s="237" t="s">
        <v>19</v>
      </c>
      <c r="F144" s="238" t="s">
        <v>195</v>
      </c>
      <c r="G144" s="236"/>
      <c r="H144" s="239">
        <v>1032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135</v>
      </c>
      <c r="AU144" s="245" t="s">
        <v>83</v>
      </c>
      <c r="AV144" s="14" t="s">
        <v>83</v>
      </c>
      <c r="AW144" s="14" t="s">
        <v>35</v>
      </c>
      <c r="AX144" s="14" t="s">
        <v>81</v>
      </c>
      <c r="AY144" s="245" t="s">
        <v>124</v>
      </c>
    </row>
    <row r="145" s="12" customFormat="1" ht="22.8" customHeight="1">
      <c r="A145" s="12"/>
      <c r="B145" s="190"/>
      <c r="C145" s="191"/>
      <c r="D145" s="192" t="s">
        <v>72</v>
      </c>
      <c r="E145" s="204" t="s">
        <v>154</v>
      </c>
      <c r="F145" s="204" t="s">
        <v>215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SUM(P146:P152)</f>
        <v>0</v>
      </c>
      <c r="Q145" s="198"/>
      <c r="R145" s="199">
        <f>SUM(R146:R152)</f>
        <v>20.422999999999998</v>
      </c>
      <c r="S145" s="198"/>
      <c r="T145" s="200">
        <f>SUM(T146:T152)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81</v>
      </c>
      <c r="AT145" s="202" t="s">
        <v>72</v>
      </c>
      <c r="AU145" s="202" t="s">
        <v>81</v>
      </c>
      <c r="AY145" s="201" t="s">
        <v>124</v>
      </c>
      <c r="BK145" s="203">
        <f>SUM(BK146:BK152)</f>
        <v>0</v>
      </c>
    </row>
    <row r="146" s="2" customFormat="1" ht="37.8" customHeight="1">
      <c r="A146" s="40"/>
      <c r="B146" s="41"/>
      <c r="C146" s="206" t="s">
        <v>8</v>
      </c>
      <c r="D146" s="206" t="s">
        <v>126</v>
      </c>
      <c r="E146" s="207" t="s">
        <v>216</v>
      </c>
      <c r="F146" s="208" t="s">
        <v>217</v>
      </c>
      <c r="G146" s="209" t="s">
        <v>129</v>
      </c>
      <c r="H146" s="210">
        <v>778</v>
      </c>
      <c r="I146" s="211"/>
      <c r="J146" s="212">
        <f>ROUND(I146*H146,2)</f>
        <v>0</v>
      </c>
      <c r="K146" s="208" t="s">
        <v>130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131</v>
      </c>
      <c r="AT146" s="217" t="s">
        <v>126</v>
      </c>
      <c r="AU146" s="217" t="s">
        <v>83</v>
      </c>
      <c r="AY146" s="19" t="s">
        <v>124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131</v>
      </c>
      <c r="BM146" s="217" t="s">
        <v>218</v>
      </c>
    </row>
    <row r="147" s="2" customFormat="1">
      <c r="A147" s="40"/>
      <c r="B147" s="41"/>
      <c r="C147" s="42"/>
      <c r="D147" s="219" t="s">
        <v>133</v>
      </c>
      <c r="E147" s="42"/>
      <c r="F147" s="220" t="s">
        <v>219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133</v>
      </c>
      <c r="AU147" s="19" t="s">
        <v>83</v>
      </c>
    </row>
    <row r="148" s="13" customFormat="1">
      <c r="A148" s="13"/>
      <c r="B148" s="224"/>
      <c r="C148" s="225"/>
      <c r="D148" s="226" t="s">
        <v>135</v>
      </c>
      <c r="E148" s="227" t="s">
        <v>19</v>
      </c>
      <c r="F148" s="228" t="s">
        <v>220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135</v>
      </c>
      <c r="AU148" s="234" t="s">
        <v>83</v>
      </c>
      <c r="AV148" s="13" t="s">
        <v>81</v>
      </c>
      <c r="AW148" s="13" t="s">
        <v>35</v>
      </c>
      <c r="AX148" s="13" t="s">
        <v>73</v>
      </c>
      <c r="AY148" s="234" t="s">
        <v>124</v>
      </c>
    </row>
    <row r="149" s="14" customFormat="1">
      <c r="A149" s="14"/>
      <c r="B149" s="235"/>
      <c r="C149" s="236"/>
      <c r="D149" s="226" t="s">
        <v>135</v>
      </c>
      <c r="E149" s="237" t="s">
        <v>19</v>
      </c>
      <c r="F149" s="238" t="s">
        <v>221</v>
      </c>
      <c r="G149" s="236"/>
      <c r="H149" s="239">
        <v>778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135</v>
      </c>
      <c r="AU149" s="245" t="s">
        <v>83</v>
      </c>
      <c r="AV149" s="14" t="s">
        <v>83</v>
      </c>
      <c r="AW149" s="14" t="s">
        <v>35</v>
      </c>
      <c r="AX149" s="14" t="s">
        <v>81</v>
      </c>
      <c r="AY149" s="245" t="s">
        <v>124</v>
      </c>
    </row>
    <row r="150" s="2" customFormat="1" ht="16.5" customHeight="1">
      <c r="A150" s="40"/>
      <c r="B150" s="41"/>
      <c r="C150" s="246" t="s">
        <v>222</v>
      </c>
      <c r="D150" s="246" t="s">
        <v>181</v>
      </c>
      <c r="E150" s="247" t="s">
        <v>223</v>
      </c>
      <c r="F150" s="248" t="s">
        <v>224</v>
      </c>
      <c r="G150" s="249" t="s">
        <v>225</v>
      </c>
      <c r="H150" s="250">
        <v>20.422999999999998</v>
      </c>
      <c r="I150" s="251"/>
      <c r="J150" s="252">
        <f>ROUND(I150*H150,2)</f>
        <v>0</v>
      </c>
      <c r="K150" s="248" t="s">
        <v>130</v>
      </c>
      <c r="L150" s="253"/>
      <c r="M150" s="254" t="s">
        <v>19</v>
      </c>
      <c r="N150" s="255" t="s">
        <v>44</v>
      </c>
      <c r="O150" s="86"/>
      <c r="P150" s="215">
        <f>O150*H150</f>
        <v>0</v>
      </c>
      <c r="Q150" s="215">
        <v>1</v>
      </c>
      <c r="R150" s="215">
        <f>Q150*H150</f>
        <v>20.422999999999998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173</v>
      </c>
      <c r="AT150" s="217" t="s">
        <v>181</v>
      </c>
      <c r="AU150" s="217" t="s">
        <v>83</v>
      </c>
      <c r="AY150" s="19" t="s">
        <v>124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81</v>
      </c>
      <c r="BK150" s="218">
        <f>ROUND(I150*H150,2)</f>
        <v>0</v>
      </c>
      <c r="BL150" s="19" t="s">
        <v>131</v>
      </c>
      <c r="BM150" s="217" t="s">
        <v>226</v>
      </c>
    </row>
    <row r="151" s="13" customFormat="1">
      <c r="A151" s="13"/>
      <c r="B151" s="224"/>
      <c r="C151" s="225"/>
      <c r="D151" s="226" t="s">
        <v>135</v>
      </c>
      <c r="E151" s="227" t="s">
        <v>19</v>
      </c>
      <c r="F151" s="228" t="s">
        <v>227</v>
      </c>
      <c r="G151" s="225"/>
      <c r="H151" s="227" t="s">
        <v>19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135</v>
      </c>
      <c r="AU151" s="234" t="s">
        <v>83</v>
      </c>
      <c r="AV151" s="13" t="s">
        <v>81</v>
      </c>
      <c r="AW151" s="13" t="s">
        <v>35</v>
      </c>
      <c r="AX151" s="13" t="s">
        <v>73</v>
      </c>
      <c r="AY151" s="234" t="s">
        <v>124</v>
      </c>
    </row>
    <row r="152" s="14" customFormat="1">
      <c r="A152" s="14"/>
      <c r="B152" s="235"/>
      <c r="C152" s="236"/>
      <c r="D152" s="226" t="s">
        <v>135</v>
      </c>
      <c r="E152" s="237" t="s">
        <v>19</v>
      </c>
      <c r="F152" s="238" t="s">
        <v>228</v>
      </c>
      <c r="G152" s="236"/>
      <c r="H152" s="239">
        <v>20.422999999999998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5" t="s">
        <v>135</v>
      </c>
      <c r="AU152" s="245" t="s">
        <v>83</v>
      </c>
      <c r="AV152" s="14" t="s">
        <v>83</v>
      </c>
      <c r="AW152" s="14" t="s">
        <v>35</v>
      </c>
      <c r="AX152" s="14" t="s">
        <v>81</v>
      </c>
      <c r="AY152" s="245" t="s">
        <v>124</v>
      </c>
    </row>
    <row r="153" s="12" customFormat="1" ht="22.8" customHeight="1">
      <c r="A153" s="12"/>
      <c r="B153" s="190"/>
      <c r="C153" s="191"/>
      <c r="D153" s="192" t="s">
        <v>72</v>
      </c>
      <c r="E153" s="204" t="s">
        <v>229</v>
      </c>
      <c r="F153" s="204" t="s">
        <v>230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SUM(P154:P155)</f>
        <v>0</v>
      </c>
      <c r="Q153" s="198"/>
      <c r="R153" s="199">
        <f>SUM(R154:R155)</f>
        <v>0</v>
      </c>
      <c r="S153" s="198"/>
      <c r="T153" s="200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81</v>
      </c>
      <c r="AT153" s="202" t="s">
        <v>72</v>
      </c>
      <c r="AU153" s="202" t="s">
        <v>81</v>
      </c>
      <c r="AY153" s="201" t="s">
        <v>124</v>
      </c>
      <c r="BK153" s="203">
        <f>SUM(BK154:BK155)</f>
        <v>0</v>
      </c>
    </row>
    <row r="154" s="2" customFormat="1" ht="21.75" customHeight="1">
      <c r="A154" s="40"/>
      <c r="B154" s="41"/>
      <c r="C154" s="206" t="s">
        <v>231</v>
      </c>
      <c r="D154" s="206" t="s">
        <v>126</v>
      </c>
      <c r="E154" s="207" t="s">
        <v>232</v>
      </c>
      <c r="F154" s="208" t="s">
        <v>233</v>
      </c>
      <c r="G154" s="209" t="s">
        <v>225</v>
      </c>
      <c r="H154" s="210">
        <v>20.445</v>
      </c>
      <c r="I154" s="211"/>
      <c r="J154" s="212">
        <f>ROUND(I154*H154,2)</f>
        <v>0</v>
      </c>
      <c r="K154" s="208" t="s">
        <v>130</v>
      </c>
      <c r="L154" s="46"/>
      <c r="M154" s="213" t="s">
        <v>19</v>
      </c>
      <c r="N154" s="214" t="s">
        <v>44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131</v>
      </c>
      <c r="AT154" s="217" t="s">
        <v>126</v>
      </c>
      <c r="AU154" s="217" t="s">
        <v>83</v>
      </c>
      <c r="AY154" s="19" t="s">
        <v>124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81</v>
      </c>
      <c r="BK154" s="218">
        <f>ROUND(I154*H154,2)</f>
        <v>0</v>
      </c>
      <c r="BL154" s="19" t="s">
        <v>131</v>
      </c>
      <c r="BM154" s="217" t="s">
        <v>234</v>
      </c>
    </row>
    <row r="155" s="2" customFormat="1">
      <c r="A155" s="40"/>
      <c r="B155" s="41"/>
      <c r="C155" s="42"/>
      <c r="D155" s="219" t="s">
        <v>133</v>
      </c>
      <c r="E155" s="42"/>
      <c r="F155" s="220" t="s">
        <v>235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133</v>
      </c>
      <c r="AU155" s="19" t="s">
        <v>83</v>
      </c>
    </row>
    <row r="156" s="12" customFormat="1" ht="25.92" customHeight="1">
      <c r="A156" s="12"/>
      <c r="B156" s="190"/>
      <c r="C156" s="191"/>
      <c r="D156" s="192" t="s">
        <v>72</v>
      </c>
      <c r="E156" s="193" t="s">
        <v>236</v>
      </c>
      <c r="F156" s="193" t="s">
        <v>237</v>
      </c>
      <c r="G156" s="191"/>
      <c r="H156" s="191"/>
      <c r="I156" s="194"/>
      <c r="J156" s="195">
        <f>BK156</f>
        <v>0</v>
      </c>
      <c r="K156" s="191"/>
      <c r="L156" s="196"/>
      <c r="M156" s="197"/>
      <c r="N156" s="198"/>
      <c r="O156" s="198"/>
      <c r="P156" s="199">
        <f>P157+P178+P187+P196+P201</f>
        <v>0</v>
      </c>
      <c r="Q156" s="198"/>
      <c r="R156" s="199">
        <f>R157+R178+R187+R196+R201</f>
        <v>0</v>
      </c>
      <c r="S156" s="198"/>
      <c r="T156" s="200">
        <f>T157+T178+T187+T196+T201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154</v>
      </c>
      <c r="AT156" s="202" t="s">
        <v>72</v>
      </c>
      <c r="AU156" s="202" t="s">
        <v>73</v>
      </c>
      <c r="AY156" s="201" t="s">
        <v>124</v>
      </c>
      <c r="BK156" s="203">
        <f>BK157+BK178+BK187+BK196+BK201</f>
        <v>0</v>
      </c>
    </row>
    <row r="157" s="12" customFormat="1" ht="22.8" customHeight="1">
      <c r="A157" s="12"/>
      <c r="B157" s="190"/>
      <c r="C157" s="191"/>
      <c r="D157" s="192" t="s">
        <v>72</v>
      </c>
      <c r="E157" s="204" t="s">
        <v>238</v>
      </c>
      <c r="F157" s="204" t="s">
        <v>239</v>
      </c>
      <c r="G157" s="191"/>
      <c r="H157" s="191"/>
      <c r="I157" s="194"/>
      <c r="J157" s="205">
        <f>BK157</f>
        <v>0</v>
      </c>
      <c r="K157" s="191"/>
      <c r="L157" s="196"/>
      <c r="M157" s="197"/>
      <c r="N157" s="198"/>
      <c r="O157" s="198"/>
      <c r="P157" s="199">
        <f>SUM(P158:P177)</f>
        <v>0</v>
      </c>
      <c r="Q157" s="198"/>
      <c r="R157" s="199">
        <f>SUM(R158:R177)</f>
        <v>0</v>
      </c>
      <c r="S157" s="198"/>
      <c r="T157" s="200">
        <f>SUM(T158:T177)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1" t="s">
        <v>154</v>
      </c>
      <c r="AT157" s="202" t="s">
        <v>72</v>
      </c>
      <c r="AU157" s="202" t="s">
        <v>81</v>
      </c>
      <c r="AY157" s="201" t="s">
        <v>124</v>
      </c>
      <c r="BK157" s="203">
        <f>SUM(BK158:BK177)</f>
        <v>0</v>
      </c>
    </row>
    <row r="158" s="2" customFormat="1" ht="16.5" customHeight="1">
      <c r="A158" s="40"/>
      <c r="B158" s="41"/>
      <c r="C158" s="206" t="s">
        <v>240</v>
      </c>
      <c r="D158" s="206" t="s">
        <v>126</v>
      </c>
      <c r="E158" s="207" t="s">
        <v>241</v>
      </c>
      <c r="F158" s="208" t="s">
        <v>242</v>
      </c>
      <c r="G158" s="209" t="s">
        <v>243</v>
      </c>
      <c r="H158" s="210">
        <v>8</v>
      </c>
      <c r="I158" s="211"/>
      <c r="J158" s="212">
        <f>ROUND(I158*H158,2)</f>
        <v>0</v>
      </c>
      <c r="K158" s="208" t="s">
        <v>130</v>
      </c>
      <c r="L158" s="46"/>
      <c r="M158" s="213" t="s">
        <v>19</v>
      </c>
      <c r="N158" s="214" t="s">
        <v>44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244</v>
      </c>
      <c r="AT158" s="217" t="s">
        <v>126</v>
      </c>
      <c r="AU158" s="217" t="s">
        <v>83</v>
      </c>
      <c r="AY158" s="19" t="s">
        <v>124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81</v>
      </c>
      <c r="BK158" s="218">
        <f>ROUND(I158*H158,2)</f>
        <v>0</v>
      </c>
      <c r="BL158" s="19" t="s">
        <v>244</v>
      </c>
      <c r="BM158" s="217" t="s">
        <v>245</v>
      </c>
    </row>
    <row r="159" s="2" customFormat="1">
      <c r="A159" s="40"/>
      <c r="B159" s="41"/>
      <c r="C159" s="42"/>
      <c r="D159" s="219" t="s">
        <v>133</v>
      </c>
      <c r="E159" s="42"/>
      <c r="F159" s="220" t="s">
        <v>246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133</v>
      </c>
      <c r="AU159" s="19" t="s">
        <v>83</v>
      </c>
    </row>
    <row r="160" s="13" customFormat="1">
      <c r="A160" s="13"/>
      <c r="B160" s="224"/>
      <c r="C160" s="225"/>
      <c r="D160" s="226" t="s">
        <v>135</v>
      </c>
      <c r="E160" s="227" t="s">
        <v>19</v>
      </c>
      <c r="F160" s="228" t="s">
        <v>247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135</v>
      </c>
      <c r="AU160" s="234" t="s">
        <v>83</v>
      </c>
      <c r="AV160" s="13" t="s">
        <v>81</v>
      </c>
      <c r="AW160" s="13" t="s">
        <v>35</v>
      </c>
      <c r="AX160" s="13" t="s">
        <v>73</v>
      </c>
      <c r="AY160" s="234" t="s">
        <v>124</v>
      </c>
    </row>
    <row r="161" s="14" customFormat="1">
      <c r="A161" s="14"/>
      <c r="B161" s="235"/>
      <c r="C161" s="236"/>
      <c r="D161" s="226" t="s">
        <v>135</v>
      </c>
      <c r="E161" s="237" t="s">
        <v>19</v>
      </c>
      <c r="F161" s="238" t="s">
        <v>173</v>
      </c>
      <c r="G161" s="236"/>
      <c r="H161" s="239">
        <v>8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135</v>
      </c>
      <c r="AU161" s="245" t="s">
        <v>83</v>
      </c>
      <c r="AV161" s="14" t="s">
        <v>83</v>
      </c>
      <c r="AW161" s="14" t="s">
        <v>35</v>
      </c>
      <c r="AX161" s="14" t="s">
        <v>81</v>
      </c>
      <c r="AY161" s="245" t="s">
        <v>124</v>
      </c>
    </row>
    <row r="162" s="2" customFormat="1" ht="16.5" customHeight="1">
      <c r="A162" s="40"/>
      <c r="B162" s="41"/>
      <c r="C162" s="206" t="s">
        <v>248</v>
      </c>
      <c r="D162" s="206" t="s">
        <v>126</v>
      </c>
      <c r="E162" s="207" t="s">
        <v>249</v>
      </c>
      <c r="F162" s="208" t="s">
        <v>250</v>
      </c>
      <c r="G162" s="209" t="s">
        <v>243</v>
      </c>
      <c r="H162" s="210">
        <v>1</v>
      </c>
      <c r="I162" s="211"/>
      <c r="J162" s="212">
        <f>ROUND(I162*H162,2)</f>
        <v>0</v>
      </c>
      <c r="K162" s="208" t="s">
        <v>130</v>
      </c>
      <c r="L162" s="46"/>
      <c r="M162" s="213" t="s">
        <v>19</v>
      </c>
      <c r="N162" s="214" t="s">
        <v>44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244</v>
      </c>
      <c r="AT162" s="217" t="s">
        <v>126</v>
      </c>
      <c r="AU162" s="217" t="s">
        <v>83</v>
      </c>
      <c r="AY162" s="19" t="s">
        <v>124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81</v>
      </c>
      <c r="BK162" s="218">
        <f>ROUND(I162*H162,2)</f>
        <v>0</v>
      </c>
      <c r="BL162" s="19" t="s">
        <v>244</v>
      </c>
      <c r="BM162" s="217" t="s">
        <v>251</v>
      </c>
    </row>
    <row r="163" s="2" customFormat="1">
      <c r="A163" s="40"/>
      <c r="B163" s="41"/>
      <c r="C163" s="42"/>
      <c r="D163" s="219" t="s">
        <v>133</v>
      </c>
      <c r="E163" s="42"/>
      <c r="F163" s="220" t="s">
        <v>252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133</v>
      </c>
      <c r="AU163" s="19" t="s">
        <v>83</v>
      </c>
    </row>
    <row r="164" s="13" customFormat="1">
      <c r="A164" s="13"/>
      <c r="B164" s="224"/>
      <c r="C164" s="225"/>
      <c r="D164" s="226" t="s">
        <v>135</v>
      </c>
      <c r="E164" s="227" t="s">
        <v>19</v>
      </c>
      <c r="F164" s="228" t="s">
        <v>253</v>
      </c>
      <c r="G164" s="225"/>
      <c r="H164" s="227" t="s">
        <v>19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135</v>
      </c>
      <c r="AU164" s="234" t="s">
        <v>83</v>
      </c>
      <c r="AV164" s="13" t="s">
        <v>81</v>
      </c>
      <c r="AW164" s="13" t="s">
        <v>35</v>
      </c>
      <c r="AX164" s="13" t="s">
        <v>73</v>
      </c>
      <c r="AY164" s="234" t="s">
        <v>124</v>
      </c>
    </row>
    <row r="165" s="14" customFormat="1">
      <c r="A165" s="14"/>
      <c r="B165" s="235"/>
      <c r="C165" s="236"/>
      <c r="D165" s="226" t="s">
        <v>135</v>
      </c>
      <c r="E165" s="237" t="s">
        <v>19</v>
      </c>
      <c r="F165" s="238" t="s">
        <v>81</v>
      </c>
      <c r="G165" s="236"/>
      <c r="H165" s="239">
        <v>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135</v>
      </c>
      <c r="AU165" s="245" t="s">
        <v>83</v>
      </c>
      <c r="AV165" s="14" t="s">
        <v>83</v>
      </c>
      <c r="AW165" s="14" t="s">
        <v>35</v>
      </c>
      <c r="AX165" s="14" t="s">
        <v>81</v>
      </c>
      <c r="AY165" s="245" t="s">
        <v>124</v>
      </c>
    </row>
    <row r="166" s="2" customFormat="1" ht="16.5" customHeight="1">
      <c r="A166" s="40"/>
      <c r="B166" s="41"/>
      <c r="C166" s="206" t="s">
        <v>254</v>
      </c>
      <c r="D166" s="206" t="s">
        <v>126</v>
      </c>
      <c r="E166" s="207" t="s">
        <v>255</v>
      </c>
      <c r="F166" s="208" t="s">
        <v>256</v>
      </c>
      <c r="G166" s="209" t="s">
        <v>243</v>
      </c>
      <c r="H166" s="210">
        <v>1</v>
      </c>
      <c r="I166" s="211"/>
      <c r="J166" s="212">
        <f>ROUND(I166*H166,2)</f>
        <v>0</v>
      </c>
      <c r="K166" s="208" t="s">
        <v>130</v>
      </c>
      <c r="L166" s="46"/>
      <c r="M166" s="213" t="s">
        <v>19</v>
      </c>
      <c r="N166" s="214" t="s">
        <v>44</v>
      </c>
      <c r="O166" s="86"/>
      <c r="P166" s="215">
        <f>O166*H166</f>
        <v>0</v>
      </c>
      <c r="Q166" s="215">
        <v>0</v>
      </c>
      <c r="R166" s="215">
        <f>Q166*H166</f>
        <v>0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244</v>
      </c>
      <c r="AT166" s="217" t="s">
        <v>126</v>
      </c>
      <c r="AU166" s="217" t="s">
        <v>83</v>
      </c>
      <c r="AY166" s="19" t="s">
        <v>124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81</v>
      </c>
      <c r="BK166" s="218">
        <f>ROUND(I166*H166,2)</f>
        <v>0</v>
      </c>
      <c r="BL166" s="19" t="s">
        <v>244</v>
      </c>
      <c r="BM166" s="217" t="s">
        <v>257</v>
      </c>
    </row>
    <row r="167" s="2" customFormat="1">
      <c r="A167" s="40"/>
      <c r="B167" s="41"/>
      <c r="C167" s="42"/>
      <c r="D167" s="219" t="s">
        <v>133</v>
      </c>
      <c r="E167" s="42"/>
      <c r="F167" s="220" t="s">
        <v>258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133</v>
      </c>
      <c r="AU167" s="19" t="s">
        <v>83</v>
      </c>
    </row>
    <row r="168" s="13" customFormat="1">
      <c r="A168" s="13"/>
      <c r="B168" s="224"/>
      <c r="C168" s="225"/>
      <c r="D168" s="226" t="s">
        <v>135</v>
      </c>
      <c r="E168" s="227" t="s">
        <v>19</v>
      </c>
      <c r="F168" s="228" t="s">
        <v>259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135</v>
      </c>
      <c r="AU168" s="234" t="s">
        <v>83</v>
      </c>
      <c r="AV168" s="13" t="s">
        <v>81</v>
      </c>
      <c r="AW168" s="13" t="s">
        <v>35</v>
      </c>
      <c r="AX168" s="13" t="s">
        <v>73</v>
      </c>
      <c r="AY168" s="234" t="s">
        <v>124</v>
      </c>
    </row>
    <row r="169" s="14" customFormat="1">
      <c r="A169" s="14"/>
      <c r="B169" s="235"/>
      <c r="C169" s="236"/>
      <c r="D169" s="226" t="s">
        <v>135</v>
      </c>
      <c r="E169" s="237" t="s">
        <v>19</v>
      </c>
      <c r="F169" s="238" t="s">
        <v>81</v>
      </c>
      <c r="G169" s="236"/>
      <c r="H169" s="239">
        <v>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5" t="s">
        <v>135</v>
      </c>
      <c r="AU169" s="245" t="s">
        <v>83</v>
      </c>
      <c r="AV169" s="14" t="s">
        <v>83</v>
      </c>
      <c r="AW169" s="14" t="s">
        <v>35</v>
      </c>
      <c r="AX169" s="14" t="s">
        <v>81</v>
      </c>
      <c r="AY169" s="245" t="s">
        <v>124</v>
      </c>
    </row>
    <row r="170" s="2" customFormat="1" ht="16.5" customHeight="1">
      <c r="A170" s="40"/>
      <c r="B170" s="41"/>
      <c r="C170" s="206" t="s">
        <v>7</v>
      </c>
      <c r="D170" s="206" t="s">
        <v>126</v>
      </c>
      <c r="E170" s="207" t="s">
        <v>260</v>
      </c>
      <c r="F170" s="208" t="s">
        <v>261</v>
      </c>
      <c r="G170" s="209" t="s">
        <v>243</v>
      </c>
      <c r="H170" s="210">
        <v>1</v>
      </c>
      <c r="I170" s="211"/>
      <c r="J170" s="212">
        <f>ROUND(I170*H170,2)</f>
        <v>0</v>
      </c>
      <c r="K170" s="208" t="s">
        <v>130</v>
      </c>
      <c r="L170" s="46"/>
      <c r="M170" s="213" t="s">
        <v>19</v>
      </c>
      <c r="N170" s="214" t="s">
        <v>44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244</v>
      </c>
      <c r="AT170" s="217" t="s">
        <v>126</v>
      </c>
      <c r="AU170" s="217" t="s">
        <v>83</v>
      </c>
      <c r="AY170" s="19" t="s">
        <v>124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81</v>
      </c>
      <c r="BK170" s="218">
        <f>ROUND(I170*H170,2)</f>
        <v>0</v>
      </c>
      <c r="BL170" s="19" t="s">
        <v>244</v>
      </c>
      <c r="BM170" s="217" t="s">
        <v>262</v>
      </c>
    </row>
    <row r="171" s="2" customFormat="1">
      <c r="A171" s="40"/>
      <c r="B171" s="41"/>
      <c r="C171" s="42"/>
      <c r="D171" s="219" t="s">
        <v>133</v>
      </c>
      <c r="E171" s="42"/>
      <c r="F171" s="220" t="s">
        <v>263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133</v>
      </c>
      <c r="AU171" s="19" t="s">
        <v>83</v>
      </c>
    </row>
    <row r="172" s="13" customFormat="1">
      <c r="A172" s="13"/>
      <c r="B172" s="224"/>
      <c r="C172" s="225"/>
      <c r="D172" s="226" t="s">
        <v>135</v>
      </c>
      <c r="E172" s="227" t="s">
        <v>19</v>
      </c>
      <c r="F172" s="228" t="s">
        <v>264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135</v>
      </c>
      <c r="AU172" s="234" t="s">
        <v>83</v>
      </c>
      <c r="AV172" s="13" t="s">
        <v>81</v>
      </c>
      <c r="AW172" s="13" t="s">
        <v>35</v>
      </c>
      <c r="AX172" s="13" t="s">
        <v>73</v>
      </c>
      <c r="AY172" s="234" t="s">
        <v>124</v>
      </c>
    </row>
    <row r="173" s="14" customFormat="1">
      <c r="A173" s="14"/>
      <c r="B173" s="235"/>
      <c r="C173" s="236"/>
      <c r="D173" s="226" t="s">
        <v>135</v>
      </c>
      <c r="E173" s="237" t="s">
        <v>19</v>
      </c>
      <c r="F173" s="238" t="s">
        <v>81</v>
      </c>
      <c r="G173" s="236"/>
      <c r="H173" s="239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135</v>
      </c>
      <c r="AU173" s="245" t="s">
        <v>83</v>
      </c>
      <c r="AV173" s="14" t="s">
        <v>83</v>
      </c>
      <c r="AW173" s="14" t="s">
        <v>35</v>
      </c>
      <c r="AX173" s="14" t="s">
        <v>81</v>
      </c>
      <c r="AY173" s="245" t="s">
        <v>124</v>
      </c>
    </row>
    <row r="174" s="2" customFormat="1" ht="16.5" customHeight="1">
      <c r="A174" s="40"/>
      <c r="B174" s="41"/>
      <c r="C174" s="206" t="s">
        <v>265</v>
      </c>
      <c r="D174" s="206" t="s">
        <v>126</v>
      </c>
      <c r="E174" s="207" t="s">
        <v>266</v>
      </c>
      <c r="F174" s="208" t="s">
        <v>267</v>
      </c>
      <c r="G174" s="209" t="s">
        <v>243</v>
      </c>
      <c r="H174" s="210">
        <v>1</v>
      </c>
      <c r="I174" s="211"/>
      <c r="J174" s="212">
        <f>ROUND(I174*H174,2)</f>
        <v>0</v>
      </c>
      <c r="K174" s="208" t="s">
        <v>130</v>
      </c>
      <c r="L174" s="46"/>
      <c r="M174" s="213" t="s">
        <v>19</v>
      </c>
      <c r="N174" s="214" t="s">
        <v>44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244</v>
      </c>
      <c r="AT174" s="217" t="s">
        <v>126</v>
      </c>
      <c r="AU174" s="217" t="s">
        <v>83</v>
      </c>
      <c r="AY174" s="19" t="s">
        <v>124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81</v>
      </c>
      <c r="BK174" s="218">
        <f>ROUND(I174*H174,2)</f>
        <v>0</v>
      </c>
      <c r="BL174" s="19" t="s">
        <v>244</v>
      </c>
      <c r="BM174" s="217" t="s">
        <v>268</v>
      </c>
    </row>
    <row r="175" s="2" customFormat="1">
      <c r="A175" s="40"/>
      <c r="B175" s="41"/>
      <c r="C175" s="42"/>
      <c r="D175" s="219" t="s">
        <v>133</v>
      </c>
      <c r="E175" s="42"/>
      <c r="F175" s="220" t="s">
        <v>269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133</v>
      </c>
      <c r="AU175" s="19" t="s">
        <v>83</v>
      </c>
    </row>
    <row r="176" s="13" customFormat="1">
      <c r="A176" s="13"/>
      <c r="B176" s="224"/>
      <c r="C176" s="225"/>
      <c r="D176" s="226" t="s">
        <v>135</v>
      </c>
      <c r="E176" s="227" t="s">
        <v>19</v>
      </c>
      <c r="F176" s="228" t="s">
        <v>270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135</v>
      </c>
      <c r="AU176" s="234" t="s">
        <v>83</v>
      </c>
      <c r="AV176" s="13" t="s">
        <v>81</v>
      </c>
      <c r="AW176" s="13" t="s">
        <v>35</v>
      </c>
      <c r="AX176" s="13" t="s">
        <v>73</v>
      </c>
      <c r="AY176" s="234" t="s">
        <v>124</v>
      </c>
    </row>
    <row r="177" s="14" customFormat="1">
      <c r="A177" s="14"/>
      <c r="B177" s="235"/>
      <c r="C177" s="236"/>
      <c r="D177" s="226" t="s">
        <v>135</v>
      </c>
      <c r="E177" s="237" t="s">
        <v>19</v>
      </c>
      <c r="F177" s="238" t="s">
        <v>81</v>
      </c>
      <c r="G177" s="236"/>
      <c r="H177" s="239">
        <v>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135</v>
      </c>
      <c r="AU177" s="245" t="s">
        <v>83</v>
      </c>
      <c r="AV177" s="14" t="s">
        <v>83</v>
      </c>
      <c r="AW177" s="14" t="s">
        <v>35</v>
      </c>
      <c r="AX177" s="14" t="s">
        <v>81</v>
      </c>
      <c r="AY177" s="245" t="s">
        <v>124</v>
      </c>
    </row>
    <row r="178" s="12" customFormat="1" ht="22.8" customHeight="1">
      <c r="A178" s="12"/>
      <c r="B178" s="190"/>
      <c r="C178" s="191"/>
      <c r="D178" s="192" t="s">
        <v>72</v>
      </c>
      <c r="E178" s="204" t="s">
        <v>271</v>
      </c>
      <c r="F178" s="204" t="s">
        <v>272</v>
      </c>
      <c r="G178" s="191"/>
      <c r="H178" s="191"/>
      <c r="I178" s="194"/>
      <c r="J178" s="205">
        <f>BK178</f>
        <v>0</v>
      </c>
      <c r="K178" s="191"/>
      <c r="L178" s="196"/>
      <c r="M178" s="197"/>
      <c r="N178" s="198"/>
      <c r="O178" s="198"/>
      <c r="P178" s="199">
        <f>SUM(P179:P186)</f>
        <v>0</v>
      </c>
      <c r="Q178" s="198"/>
      <c r="R178" s="199">
        <f>SUM(R179:R186)</f>
        <v>0</v>
      </c>
      <c r="S178" s="198"/>
      <c r="T178" s="200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154</v>
      </c>
      <c r="AT178" s="202" t="s">
        <v>72</v>
      </c>
      <c r="AU178" s="202" t="s">
        <v>81</v>
      </c>
      <c r="AY178" s="201" t="s">
        <v>124</v>
      </c>
      <c r="BK178" s="203">
        <f>SUM(BK179:BK186)</f>
        <v>0</v>
      </c>
    </row>
    <row r="179" s="2" customFormat="1" ht="16.5" customHeight="1">
      <c r="A179" s="40"/>
      <c r="B179" s="41"/>
      <c r="C179" s="206" t="s">
        <v>273</v>
      </c>
      <c r="D179" s="206" t="s">
        <v>126</v>
      </c>
      <c r="E179" s="207" t="s">
        <v>274</v>
      </c>
      <c r="F179" s="208" t="s">
        <v>272</v>
      </c>
      <c r="G179" s="209" t="s">
        <v>243</v>
      </c>
      <c r="H179" s="210">
        <v>1</v>
      </c>
      <c r="I179" s="211"/>
      <c r="J179" s="212">
        <f>ROUND(I179*H179,2)</f>
        <v>0</v>
      </c>
      <c r="K179" s="208" t="s">
        <v>130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244</v>
      </c>
      <c r="AT179" s="217" t="s">
        <v>126</v>
      </c>
      <c r="AU179" s="217" t="s">
        <v>83</v>
      </c>
      <c r="AY179" s="19" t="s">
        <v>124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244</v>
      </c>
      <c r="BM179" s="217" t="s">
        <v>275</v>
      </c>
    </row>
    <row r="180" s="2" customFormat="1">
      <c r="A180" s="40"/>
      <c r="B180" s="41"/>
      <c r="C180" s="42"/>
      <c r="D180" s="219" t="s">
        <v>133</v>
      </c>
      <c r="E180" s="42"/>
      <c r="F180" s="220" t="s">
        <v>276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133</v>
      </c>
      <c r="AU180" s="19" t="s">
        <v>83</v>
      </c>
    </row>
    <row r="181" s="13" customFormat="1">
      <c r="A181" s="13"/>
      <c r="B181" s="224"/>
      <c r="C181" s="225"/>
      <c r="D181" s="226" t="s">
        <v>135</v>
      </c>
      <c r="E181" s="227" t="s">
        <v>19</v>
      </c>
      <c r="F181" s="228" t="s">
        <v>277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135</v>
      </c>
      <c r="AU181" s="234" t="s">
        <v>83</v>
      </c>
      <c r="AV181" s="13" t="s">
        <v>81</v>
      </c>
      <c r="AW181" s="13" t="s">
        <v>35</v>
      </c>
      <c r="AX181" s="13" t="s">
        <v>73</v>
      </c>
      <c r="AY181" s="234" t="s">
        <v>124</v>
      </c>
    </row>
    <row r="182" s="14" customFormat="1">
      <c r="A182" s="14"/>
      <c r="B182" s="235"/>
      <c r="C182" s="236"/>
      <c r="D182" s="226" t="s">
        <v>135</v>
      </c>
      <c r="E182" s="237" t="s">
        <v>19</v>
      </c>
      <c r="F182" s="238" t="s">
        <v>81</v>
      </c>
      <c r="G182" s="236"/>
      <c r="H182" s="239">
        <v>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135</v>
      </c>
      <c r="AU182" s="245" t="s">
        <v>83</v>
      </c>
      <c r="AV182" s="14" t="s">
        <v>83</v>
      </c>
      <c r="AW182" s="14" t="s">
        <v>35</v>
      </c>
      <c r="AX182" s="14" t="s">
        <v>81</v>
      </c>
      <c r="AY182" s="245" t="s">
        <v>124</v>
      </c>
    </row>
    <row r="183" s="2" customFormat="1" ht="16.5" customHeight="1">
      <c r="A183" s="40"/>
      <c r="B183" s="41"/>
      <c r="C183" s="206" t="s">
        <v>278</v>
      </c>
      <c r="D183" s="206" t="s">
        <v>126</v>
      </c>
      <c r="E183" s="207" t="s">
        <v>279</v>
      </c>
      <c r="F183" s="208" t="s">
        <v>280</v>
      </c>
      <c r="G183" s="209" t="s">
        <v>243</v>
      </c>
      <c r="H183" s="210">
        <v>1</v>
      </c>
      <c r="I183" s="211"/>
      <c r="J183" s="212">
        <f>ROUND(I183*H183,2)</f>
        <v>0</v>
      </c>
      <c r="K183" s="208" t="s">
        <v>130</v>
      </c>
      <c r="L183" s="46"/>
      <c r="M183" s="213" t="s">
        <v>19</v>
      </c>
      <c r="N183" s="214" t="s">
        <v>44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244</v>
      </c>
      <c r="AT183" s="217" t="s">
        <v>126</v>
      </c>
      <c r="AU183" s="217" t="s">
        <v>83</v>
      </c>
      <c r="AY183" s="19" t="s">
        <v>124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81</v>
      </c>
      <c r="BK183" s="218">
        <f>ROUND(I183*H183,2)</f>
        <v>0</v>
      </c>
      <c r="BL183" s="19" t="s">
        <v>244</v>
      </c>
      <c r="BM183" s="217" t="s">
        <v>281</v>
      </c>
    </row>
    <row r="184" s="2" customFormat="1">
      <c r="A184" s="40"/>
      <c r="B184" s="41"/>
      <c r="C184" s="42"/>
      <c r="D184" s="219" t="s">
        <v>133</v>
      </c>
      <c r="E184" s="42"/>
      <c r="F184" s="220" t="s">
        <v>282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133</v>
      </c>
      <c r="AU184" s="19" t="s">
        <v>83</v>
      </c>
    </row>
    <row r="185" s="13" customFormat="1">
      <c r="A185" s="13"/>
      <c r="B185" s="224"/>
      <c r="C185" s="225"/>
      <c r="D185" s="226" t="s">
        <v>135</v>
      </c>
      <c r="E185" s="227" t="s">
        <v>19</v>
      </c>
      <c r="F185" s="228" t="s">
        <v>283</v>
      </c>
      <c r="G185" s="225"/>
      <c r="H185" s="227" t="s">
        <v>19</v>
      </c>
      <c r="I185" s="229"/>
      <c r="J185" s="225"/>
      <c r="K185" s="225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135</v>
      </c>
      <c r="AU185" s="234" t="s">
        <v>83</v>
      </c>
      <c r="AV185" s="13" t="s">
        <v>81</v>
      </c>
      <c r="AW185" s="13" t="s">
        <v>35</v>
      </c>
      <c r="AX185" s="13" t="s">
        <v>73</v>
      </c>
      <c r="AY185" s="234" t="s">
        <v>124</v>
      </c>
    </row>
    <row r="186" s="14" customFormat="1">
      <c r="A186" s="14"/>
      <c r="B186" s="235"/>
      <c r="C186" s="236"/>
      <c r="D186" s="226" t="s">
        <v>135</v>
      </c>
      <c r="E186" s="237" t="s">
        <v>19</v>
      </c>
      <c r="F186" s="238" t="s">
        <v>81</v>
      </c>
      <c r="G186" s="236"/>
      <c r="H186" s="239">
        <v>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135</v>
      </c>
      <c r="AU186" s="245" t="s">
        <v>83</v>
      </c>
      <c r="AV186" s="14" t="s">
        <v>83</v>
      </c>
      <c r="AW186" s="14" t="s">
        <v>35</v>
      </c>
      <c r="AX186" s="14" t="s">
        <v>81</v>
      </c>
      <c r="AY186" s="245" t="s">
        <v>124</v>
      </c>
    </row>
    <row r="187" s="12" customFormat="1" ht="22.8" customHeight="1">
      <c r="A187" s="12"/>
      <c r="B187" s="190"/>
      <c r="C187" s="191"/>
      <c r="D187" s="192" t="s">
        <v>72</v>
      </c>
      <c r="E187" s="204" t="s">
        <v>284</v>
      </c>
      <c r="F187" s="204" t="s">
        <v>285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SUM(P188:P195)</f>
        <v>0</v>
      </c>
      <c r="Q187" s="198"/>
      <c r="R187" s="199">
        <f>SUM(R188:R195)</f>
        <v>0</v>
      </c>
      <c r="S187" s="198"/>
      <c r="T187" s="200">
        <f>SUM(T188:T195)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154</v>
      </c>
      <c r="AT187" s="202" t="s">
        <v>72</v>
      </c>
      <c r="AU187" s="202" t="s">
        <v>81</v>
      </c>
      <c r="AY187" s="201" t="s">
        <v>124</v>
      </c>
      <c r="BK187" s="203">
        <f>SUM(BK188:BK195)</f>
        <v>0</v>
      </c>
    </row>
    <row r="188" s="2" customFormat="1" ht="16.5" customHeight="1">
      <c r="A188" s="40"/>
      <c r="B188" s="41"/>
      <c r="C188" s="206" t="s">
        <v>286</v>
      </c>
      <c r="D188" s="206" t="s">
        <v>126</v>
      </c>
      <c r="E188" s="207" t="s">
        <v>287</v>
      </c>
      <c r="F188" s="208" t="s">
        <v>288</v>
      </c>
      <c r="G188" s="209" t="s">
        <v>289</v>
      </c>
      <c r="H188" s="210">
        <v>8</v>
      </c>
      <c r="I188" s="211"/>
      <c r="J188" s="212">
        <f>ROUND(I188*H188,2)</f>
        <v>0</v>
      </c>
      <c r="K188" s="208" t="s">
        <v>130</v>
      </c>
      <c r="L188" s="46"/>
      <c r="M188" s="213" t="s">
        <v>19</v>
      </c>
      <c r="N188" s="214" t="s">
        <v>44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244</v>
      </c>
      <c r="AT188" s="217" t="s">
        <v>126</v>
      </c>
      <c r="AU188" s="217" t="s">
        <v>83</v>
      </c>
      <c r="AY188" s="19" t="s">
        <v>124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81</v>
      </c>
      <c r="BK188" s="218">
        <f>ROUND(I188*H188,2)</f>
        <v>0</v>
      </c>
      <c r="BL188" s="19" t="s">
        <v>244</v>
      </c>
      <c r="BM188" s="217" t="s">
        <v>290</v>
      </c>
    </row>
    <row r="189" s="2" customFormat="1">
      <c r="A189" s="40"/>
      <c r="B189" s="41"/>
      <c r="C189" s="42"/>
      <c r="D189" s="219" t="s">
        <v>133</v>
      </c>
      <c r="E189" s="42"/>
      <c r="F189" s="220" t="s">
        <v>291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133</v>
      </c>
      <c r="AU189" s="19" t="s">
        <v>83</v>
      </c>
    </row>
    <row r="190" s="13" customFormat="1">
      <c r="A190" s="13"/>
      <c r="B190" s="224"/>
      <c r="C190" s="225"/>
      <c r="D190" s="226" t="s">
        <v>135</v>
      </c>
      <c r="E190" s="227" t="s">
        <v>19</v>
      </c>
      <c r="F190" s="228" t="s">
        <v>292</v>
      </c>
      <c r="G190" s="225"/>
      <c r="H190" s="227" t="s">
        <v>19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135</v>
      </c>
      <c r="AU190" s="234" t="s">
        <v>83</v>
      </c>
      <c r="AV190" s="13" t="s">
        <v>81</v>
      </c>
      <c r="AW190" s="13" t="s">
        <v>35</v>
      </c>
      <c r="AX190" s="13" t="s">
        <v>73</v>
      </c>
      <c r="AY190" s="234" t="s">
        <v>124</v>
      </c>
    </row>
    <row r="191" s="14" customFormat="1">
      <c r="A191" s="14"/>
      <c r="B191" s="235"/>
      <c r="C191" s="236"/>
      <c r="D191" s="226" t="s">
        <v>135</v>
      </c>
      <c r="E191" s="237" t="s">
        <v>19</v>
      </c>
      <c r="F191" s="238" t="s">
        <v>293</v>
      </c>
      <c r="G191" s="236"/>
      <c r="H191" s="239">
        <v>8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5" t="s">
        <v>135</v>
      </c>
      <c r="AU191" s="245" t="s">
        <v>83</v>
      </c>
      <c r="AV191" s="14" t="s">
        <v>83</v>
      </c>
      <c r="AW191" s="14" t="s">
        <v>35</v>
      </c>
      <c r="AX191" s="14" t="s">
        <v>81</v>
      </c>
      <c r="AY191" s="245" t="s">
        <v>124</v>
      </c>
    </row>
    <row r="192" s="2" customFormat="1" ht="16.5" customHeight="1">
      <c r="A192" s="40"/>
      <c r="B192" s="41"/>
      <c r="C192" s="206" t="s">
        <v>294</v>
      </c>
      <c r="D192" s="206" t="s">
        <v>126</v>
      </c>
      <c r="E192" s="207" t="s">
        <v>295</v>
      </c>
      <c r="F192" s="208" t="s">
        <v>296</v>
      </c>
      <c r="G192" s="209" t="s">
        <v>243</v>
      </c>
      <c r="H192" s="210">
        <v>1</v>
      </c>
      <c r="I192" s="211"/>
      <c r="J192" s="212">
        <f>ROUND(I192*H192,2)</f>
        <v>0</v>
      </c>
      <c r="K192" s="208" t="s">
        <v>130</v>
      </c>
      <c r="L192" s="46"/>
      <c r="M192" s="213" t="s">
        <v>19</v>
      </c>
      <c r="N192" s="214" t="s">
        <v>44</v>
      </c>
      <c r="O192" s="86"/>
      <c r="P192" s="215">
        <f>O192*H192</f>
        <v>0</v>
      </c>
      <c r="Q192" s="215">
        <v>0</v>
      </c>
      <c r="R192" s="215">
        <f>Q192*H192</f>
        <v>0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244</v>
      </c>
      <c r="AT192" s="217" t="s">
        <v>126</v>
      </c>
      <c r="AU192" s="217" t="s">
        <v>83</v>
      </c>
      <c r="AY192" s="19" t="s">
        <v>124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81</v>
      </c>
      <c r="BK192" s="218">
        <f>ROUND(I192*H192,2)</f>
        <v>0</v>
      </c>
      <c r="BL192" s="19" t="s">
        <v>244</v>
      </c>
      <c r="BM192" s="217" t="s">
        <v>297</v>
      </c>
    </row>
    <row r="193" s="2" customFormat="1">
      <c r="A193" s="40"/>
      <c r="B193" s="41"/>
      <c r="C193" s="42"/>
      <c r="D193" s="219" t="s">
        <v>133</v>
      </c>
      <c r="E193" s="42"/>
      <c r="F193" s="220" t="s">
        <v>298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133</v>
      </c>
      <c r="AU193" s="19" t="s">
        <v>83</v>
      </c>
    </row>
    <row r="194" s="13" customFormat="1">
      <c r="A194" s="13"/>
      <c r="B194" s="224"/>
      <c r="C194" s="225"/>
      <c r="D194" s="226" t="s">
        <v>135</v>
      </c>
      <c r="E194" s="227" t="s">
        <v>19</v>
      </c>
      <c r="F194" s="228" t="s">
        <v>299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135</v>
      </c>
      <c r="AU194" s="234" t="s">
        <v>83</v>
      </c>
      <c r="AV194" s="13" t="s">
        <v>81</v>
      </c>
      <c r="AW194" s="13" t="s">
        <v>35</v>
      </c>
      <c r="AX194" s="13" t="s">
        <v>73</v>
      </c>
      <c r="AY194" s="234" t="s">
        <v>124</v>
      </c>
    </row>
    <row r="195" s="14" customFormat="1">
      <c r="A195" s="14"/>
      <c r="B195" s="235"/>
      <c r="C195" s="236"/>
      <c r="D195" s="226" t="s">
        <v>135</v>
      </c>
      <c r="E195" s="237" t="s">
        <v>19</v>
      </c>
      <c r="F195" s="238" t="s">
        <v>81</v>
      </c>
      <c r="G195" s="236"/>
      <c r="H195" s="239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135</v>
      </c>
      <c r="AU195" s="245" t="s">
        <v>83</v>
      </c>
      <c r="AV195" s="14" t="s">
        <v>83</v>
      </c>
      <c r="AW195" s="14" t="s">
        <v>35</v>
      </c>
      <c r="AX195" s="14" t="s">
        <v>81</v>
      </c>
      <c r="AY195" s="245" t="s">
        <v>124</v>
      </c>
    </row>
    <row r="196" s="12" customFormat="1" ht="22.8" customHeight="1">
      <c r="A196" s="12"/>
      <c r="B196" s="190"/>
      <c r="C196" s="191"/>
      <c r="D196" s="192" t="s">
        <v>72</v>
      </c>
      <c r="E196" s="204" t="s">
        <v>300</v>
      </c>
      <c r="F196" s="204" t="s">
        <v>301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SUM(P197:P200)</f>
        <v>0</v>
      </c>
      <c r="Q196" s="198"/>
      <c r="R196" s="199">
        <f>SUM(R197:R200)</f>
        <v>0</v>
      </c>
      <c r="S196" s="198"/>
      <c r="T196" s="200">
        <f>SUM(T197:T200)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154</v>
      </c>
      <c r="AT196" s="202" t="s">
        <v>72</v>
      </c>
      <c r="AU196" s="202" t="s">
        <v>81</v>
      </c>
      <c r="AY196" s="201" t="s">
        <v>124</v>
      </c>
      <c r="BK196" s="203">
        <f>SUM(BK197:BK200)</f>
        <v>0</v>
      </c>
    </row>
    <row r="197" s="2" customFormat="1" ht="16.5" customHeight="1">
      <c r="A197" s="40"/>
      <c r="B197" s="41"/>
      <c r="C197" s="206" t="s">
        <v>302</v>
      </c>
      <c r="D197" s="206" t="s">
        <v>126</v>
      </c>
      <c r="E197" s="207" t="s">
        <v>303</v>
      </c>
      <c r="F197" s="208" t="s">
        <v>304</v>
      </c>
      <c r="G197" s="209" t="s">
        <v>243</v>
      </c>
      <c r="H197" s="210">
        <v>2</v>
      </c>
      <c r="I197" s="211"/>
      <c r="J197" s="212">
        <f>ROUND(I197*H197,2)</f>
        <v>0</v>
      </c>
      <c r="K197" s="208" t="s">
        <v>130</v>
      </c>
      <c r="L197" s="46"/>
      <c r="M197" s="213" t="s">
        <v>19</v>
      </c>
      <c r="N197" s="214" t="s">
        <v>44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244</v>
      </c>
      <c r="AT197" s="217" t="s">
        <v>126</v>
      </c>
      <c r="AU197" s="217" t="s">
        <v>83</v>
      </c>
      <c r="AY197" s="19" t="s">
        <v>124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81</v>
      </c>
      <c r="BK197" s="218">
        <f>ROUND(I197*H197,2)</f>
        <v>0</v>
      </c>
      <c r="BL197" s="19" t="s">
        <v>244</v>
      </c>
      <c r="BM197" s="217" t="s">
        <v>305</v>
      </c>
    </row>
    <row r="198" s="2" customFormat="1">
      <c r="A198" s="40"/>
      <c r="B198" s="41"/>
      <c r="C198" s="42"/>
      <c r="D198" s="219" t="s">
        <v>133</v>
      </c>
      <c r="E198" s="42"/>
      <c r="F198" s="220" t="s">
        <v>306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133</v>
      </c>
      <c r="AU198" s="19" t="s">
        <v>83</v>
      </c>
    </row>
    <row r="199" s="13" customFormat="1">
      <c r="A199" s="13"/>
      <c r="B199" s="224"/>
      <c r="C199" s="225"/>
      <c r="D199" s="226" t="s">
        <v>135</v>
      </c>
      <c r="E199" s="227" t="s">
        <v>19</v>
      </c>
      <c r="F199" s="228" t="s">
        <v>307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135</v>
      </c>
      <c r="AU199" s="234" t="s">
        <v>83</v>
      </c>
      <c r="AV199" s="13" t="s">
        <v>81</v>
      </c>
      <c r="AW199" s="13" t="s">
        <v>35</v>
      </c>
      <c r="AX199" s="13" t="s">
        <v>73</v>
      </c>
      <c r="AY199" s="234" t="s">
        <v>124</v>
      </c>
    </row>
    <row r="200" s="14" customFormat="1">
      <c r="A200" s="14"/>
      <c r="B200" s="235"/>
      <c r="C200" s="236"/>
      <c r="D200" s="226" t="s">
        <v>135</v>
      </c>
      <c r="E200" s="237" t="s">
        <v>19</v>
      </c>
      <c r="F200" s="238" t="s">
        <v>308</v>
      </c>
      <c r="G200" s="236"/>
      <c r="H200" s="239">
        <v>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135</v>
      </c>
      <c r="AU200" s="245" t="s">
        <v>83</v>
      </c>
      <c r="AV200" s="14" t="s">
        <v>83</v>
      </c>
      <c r="AW200" s="14" t="s">
        <v>35</v>
      </c>
      <c r="AX200" s="14" t="s">
        <v>81</v>
      </c>
      <c r="AY200" s="245" t="s">
        <v>124</v>
      </c>
    </row>
    <row r="201" s="12" customFormat="1" ht="22.8" customHeight="1">
      <c r="A201" s="12"/>
      <c r="B201" s="190"/>
      <c r="C201" s="191"/>
      <c r="D201" s="192" t="s">
        <v>72</v>
      </c>
      <c r="E201" s="204" t="s">
        <v>309</v>
      </c>
      <c r="F201" s="204" t="s">
        <v>310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SUM(P202:P205)</f>
        <v>0</v>
      </c>
      <c r="Q201" s="198"/>
      <c r="R201" s="199">
        <f>SUM(R202:R205)</f>
        <v>0</v>
      </c>
      <c r="S201" s="198"/>
      <c r="T201" s="200">
        <f>SUM(T202:T205)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154</v>
      </c>
      <c r="AT201" s="202" t="s">
        <v>72</v>
      </c>
      <c r="AU201" s="202" t="s">
        <v>81</v>
      </c>
      <c r="AY201" s="201" t="s">
        <v>124</v>
      </c>
      <c r="BK201" s="203">
        <f>SUM(BK202:BK205)</f>
        <v>0</v>
      </c>
    </row>
    <row r="202" s="2" customFormat="1" ht="16.5" customHeight="1">
      <c r="A202" s="40"/>
      <c r="B202" s="41"/>
      <c r="C202" s="206" t="s">
        <v>311</v>
      </c>
      <c r="D202" s="206" t="s">
        <v>126</v>
      </c>
      <c r="E202" s="207" t="s">
        <v>312</v>
      </c>
      <c r="F202" s="208" t="s">
        <v>313</v>
      </c>
      <c r="G202" s="209" t="s">
        <v>243</v>
      </c>
      <c r="H202" s="210">
        <v>1</v>
      </c>
      <c r="I202" s="211"/>
      <c r="J202" s="212">
        <f>ROUND(I202*H202,2)</f>
        <v>0</v>
      </c>
      <c r="K202" s="208" t="s">
        <v>130</v>
      </c>
      <c r="L202" s="46"/>
      <c r="M202" s="213" t="s">
        <v>19</v>
      </c>
      <c r="N202" s="214" t="s">
        <v>44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244</v>
      </c>
      <c r="AT202" s="217" t="s">
        <v>126</v>
      </c>
      <c r="AU202" s="217" t="s">
        <v>83</v>
      </c>
      <c r="AY202" s="19" t="s">
        <v>124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81</v>
      </c>
      <c r="BK202" s="218">
        <f>ROUND(I202*H202,2)</f>
        <v>0</v>
      </c>
      <c r="BL202" s="19" t="s">
        <v>244</v>
      </c>
      <c r="BM202" s="217" t="s">
        <v>314</v>
      </c>
    </row>
    <row r="203" s="2" customFormat="1">
      <c r="A203" s="40"/>
      <c r="B203" s="41"/>
      <c r="C203" s="42"/>
      <c r="D203" s="219" t="s">
        <v>133</v>
      </c>
      <c r="E203" s="42"/>
      <c r="F203" s="220" t="s">
        <v>315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133</v>
      </c>
      <c r="AU203" s="19" t="s">
        <v>83</v>
      </c>
    </row>
    <row r="204" s="13" customFormat="1">
      <c r="A204" s="13"/>
      <c r="B204" s="224"/>
      <c r="C204" s="225"/>
      <c r="D204" s="226" t="s">
        <v>135</v>
      </c>
      <c r="E204" s="227" t="s">
        <v>19</v>
      </c>
      <c r="F204" s="228" t="s">
        <v>316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135</v>
      </c>
      <c r="AU204" s="234" t="s">
        <v>83</v>
      </c>
      <c r="AV204" s="13" t="s">
        <v>81</v>
      </c>
      <c r="AW204" s="13" t="s">
        <v>35</v>
      </c>
      <c r="AX204" s="13" t="s">
        <v>73</v>
      </c>
      <c r="AY204" s="234" t="s">
        <v>124</v>
      </c>
    </row>
    <row r="205" s="14" customFormat="1">
      <c r="A205" s="14"/>
      <c r="B205" s="235"/>
      <c r="C205" s="236"/>
      <c r="D205" s="226" t="s">
        <v>135</v>
      </c>
      <c r="E205" s="237" t="s">
        <v>19</v>
      </c>
      <c r="F205" s="238" t="s">
        <v>81</v>
      </c>
      <c r="G205" s="236"/>
      <c r="H205" s="239">
        <v>1</v>
      </c>
      <c r="I205" s="240"/>
      <c r="J205" s="236"/>
      <c r="K205" s="236"/>
      <c r="L205" s="241"/>
      <c r="M205" s="256"/>
      <c r="N205" s="257"/>
      <c r="O205" s="257"/>
      <c r="P205" s="257"/>
      <c r="Q205" s="257"/>
      <c r="R205" s="257"/>
      <c r="S205" s="257"/>
      <c r="T205" s="25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135</v>
      </c>
      <c r="AU205" s="245" t="s">
        <v>83</v>
      </c>
      <c r="AV205" s="14" t="s">
        <v>83</v>
      </c>
      <c r="AW205" s="14" t="s">
        <v>35</v>
      </c>
      <c r="AX205" s="14" t="s">
        <v>81</v>
      </c>
      <c r="AY205" s="245" t="s">
        <v>124</v>
      </c>
    </row>
    <row r="206" s="2" customFormat="1" ht="6.96" customHeight="1">
      <c r="A206" s="40"/>
      <c r="B206" s="61"/>
      <c r="C206" s="62"/>
      <c r="D206" s="62"/>
      <c r="E206" s="62"/>
      <c r="F206" s="62"/>
      <c r="G206" s="62"/>
      <c r="H206" s="62"/>
      <c r="I206" s="62"/>
      <c r="J206" s="62"/>
      <c r="K206" s="62"/>
      <c r="L206" s="46"/>
      <c r="M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</row>
  </sheetData>
  <sheetProtection sheet="1" autoFilter="0" formatColumns="0" formatRows="0" objects="1" scenarios="1" spinCount="100000" saltValue="BbjeWi5UfmOUmk1ICNQlq7m2EZk+Wm7eu8xDuwfO0eDSzXDrDc2PmU+QU0S9sLDyZGvcG2ln46tFMNKJd0Hhtw==" hashValue="TipwC2Di7A0kWp4QC0duFpi4KjVF3YO3VNimic74Aff0+aiQFTj7NKrKZwweJ5qPLOaQ/CGE1NBew2HEmsSg7w==" algorithmName="SHA-512" password="CC35"/>
  <autoFilter ref="C88:K20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1/111151103"/>
    <hyperlink ref="F97" r:id="rId2" display="https://podminky.urs.cz/item/CS_URS_2024_01/121151125"/>
    <hyperlink ref="F101" r:id="rId3" display="https://podminky.urs.cz/item/CS_URS_2024_01/122251104"/>
    <hyperlink ref="F105" r:id="rId4" display="https://podminky.urs.cz/item/CS_URS_2024_01/162251101"/>
    <hyperlink ref="F109" r:id="rId5" display="https://podminky.urs.cz/item/CS_URS_2024_01/162351103"/>
    <hyperlink ref="F113" r:id="rId6" display="https://podminky.urs.cz/item/CS_URS_2024_01/171153101"/>
    <hyperlink ref="F117" r:id="rId7" display="https://podminky.urs.cz/item/CS_URS_2024_01/171251201"/>
    <hyperlink ref="F121" r:id="rId8" display="https://podminky.urs.cz/item/CS_URS_2024_01/181411121"/>
    <hyperlink ref="F129" r:id="rId9" display="https://podminky.urs.cz/item/CS_URS_2024_01/181411122"/>
    <hyperlink ref="F134" r:id="rId10" display="https://podminky.urs.cz/item/CS_URS_2024_01/181951112"/>
    <hyperlink ref="F138" r:id="rId11" display="https://podminky.urs.cz/item/CS_URS_2024_01/182151111"/>
    <hyperlink ref="F142" r:id="rId12" display="https://podminky.urs.cz/item/CS_URS_2024_01/182351133"/>
    <hyperlink ref="F147" r:id="rId13" display="https://podminky.urs.cz/item/CS_URS_2024_01/561021111"/>
    <hyperlink ref="F155" r:id="rId14" display="https://podminky.urs.cz/item/CS_URS_2024_01/998332011"/>
    <hyperlink ref="F159" r:id="rId15" display="https://podminky.urs.cz/item/CS_URS_2024_01/011114000"/>
    <hyperlink ref="F163" r:id="rId16" display="https://podminky.urs.cz/item/CS_URS_2024_01/012103000"/>
    <hyperlink ref="F167" r:id="rId17" display="https://podminky.urs.cz/item/CS_URS_2024_01/012203000"/>
    <hyperlink ref="F171" r:id="rId18" display="https://podminky.urs.cz/item/CS_URS_2024_01/012303000"/>
    <hyperlink ref="F175" r:id="rId19" display="https://podminky.urs.cz/item/CS_URS_2024_01/013254000"/>
    <hyperlink ref="F180" r:id="rId20" display="https://podminky.urs.cz/item/CS_URS_2024_01/030001000"/>
    <hyperlink ref="F184" r:id="rId21" display="https://podminky.urs.cz/item/CS_URS_2024_01/032803000"/>
    <hyperlink ref="F189" r:id="rId22" display="https://podminky.urs.cz/item/CS_URS_2024_01/043103000"/>
    <hyperlink ref="F193" r:id="rId23" display="https://podminky.urs.cz/item/CS_URS_2024_01/049303000"/>
    <hyperlink ref="F198" r:id="rId24" display="https://podminky.urs.cz/item/CS_URS_2024_01/075002000"/>
    <hyperlink ref="F203" r:id="rId25" display="https://podminky.urs.cz/item/CS_URS_2024_01/0915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opatření plánu PSZ v k.ú. Dětřichov u Moravské Třebové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317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93</v>
      </c>
      <c r="G12" s="40"/>
      <c r="H12" s="40"/>
      <c r="I12" s="134" t="s">
        <v>23</v>
      </c>
      <c r="J12" s="139" t="str">
        <f>'Rekapitulace stavby'!AN8</f>
        <v>27. 2. 2024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318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ROUND((SUM(BE82:BE115)),  2)</f>
        <v>0</v>
      </c>
      <c r="G33" s="40"/>
      <c r="H33" s="40"/>
      <c r="I33" s="150">
        <v>0.20999999999999999</v>
      </c>
      <c r="J33" s="149">
        <f>ROUND(((SUM(BE82:BE115))*I33),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ROUND((SUM(BF82:BF115)),  2)</f>
        <v>0</v>
      </c>
      <c r="G34" s="40"/>
      <c r="H34" s="40"/>
      <c r="I34" s="150">
        <v>0.14999999999999999</v>
      </c>
      <c r="J34" s="149">
        <f>ROUND(((SUM(BF82:BF115))*I34),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ROUND((SUM(BG82:BG115)),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ROUND((SUM(BH82:BH115)),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ROUND((SUM(BI82:BI115)),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opatření plánu PSZ v k.ú. Dětřichov u Moravské Třebové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01_2 - Výsadba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Dětřichov u Moravské Třebové</v>
      </c>
      <c r="G52" s="42"/>
      <c r="H52" s="42"/>
      <c r="I52" s="34" t="s">
        <v>23</v>
      </c>
      <c r="J52" s="74" t="str">
        <f>IF(J12="","",J12)</f>
        <v>27. 2. 2024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ČR - SPÚ, KPÚ pro Pardubický kraj</v>
      </c>
      <c r="G54" s="42"/>
      <c r="H54" s="42"/>
      <c r="I54" s="34" t="s">
        <v>32</v>
      </c>
      <c r="J54" s="38" t="str">
        <f>E21</f>
        <v>Hanousek s.r.o., Barákova 2745/41,796 01 Prostějov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Michaela Hanousková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102</v>
      </c>
      <c r="E62" s="176"/>
      <c r="F62" s="176"/>
      <c r="G62" s="176"/>
      <c r="H62" s="176"/>
      <c r="I62" s="176"/>
      <c r="J62" s="177">
        <f>J113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109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opatření plánu PSZ v k.ú. Dětřichov u Moravské Třebové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91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01_2 - Výsadba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k.ú. Dětřichov u Moravské Třebové</v>
      </c>
      <c r="G76" s="42"/>
      <c r="H76" s="42"/>
      <c r="I76" s="34" t="s">
        <v>23</v>
      </c>
      <c r="J76" s="74" t="str">
        <f>IF(J12="","",J12)</f>
        <v>27. 2. 2024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ČR - SPÚ, KPÚ pro Pardubický kraj</v>
      </c>
      <c r="G78" s="42"/>
      <c r="H78" s="42"/>
      <c r="I78" s="34" t="s">
        <v>32</v>
      </c>
      <c r="J78" s="38" t="str">
        <f>E21</f>
        <v>Hanousek s.r.o., Barákova 2745/41,796 01 Prostějov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>Ing. Michaela Hanousková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110</v>
      </c>
      <c r="D81" s="182" t="s">
        <v>58</v>
      </c>
      <c r="E81" s="182" t="s">
        <v>54</v>
      </c>
      <c r="F81" s="182" t="s">
        <v>55</v>
      </c>
      <c r="G81" s="182" t="s">
        <v>111</v>
      </c>
      <c r="H81" s="182" t="s">
        <v>112</v>
      </c>
      <c r="I81" s="182" t="s">
        <v>113</v>
      </c>
      <c r="J81" s="182" t="s">
        <v>97</v>
      </c>
      <c r="K81" s="183" t="s">
        <v>114</v>
      </c>
      <c r="L81" s="184"/>
      <c r="M81" s="94" t="s">
        <v>19</v>
      </c>
      <c r="N81" s="95" t="s">
        <v>43</v>
      </c>
      <c r="O81" s="95" t="s">
        <v>115</v>
      </c>
      <c r="P81" s="95" t="s">
        <v>116</v>
      </c>
      <c r="Q81" s="95" t="s">
        <v>117</v>
      </c>
      <c r="R81" s="95" t="s">
        <v>118</v>
      </c>
      <c r="S81" s="95" t="s">
        <v>119</v>
      </c>
      <c r="T81" s="96" t="s">
        <v>120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121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</f>
        <v>0</v>
      </c>
      <c r="Q82" s="98"/>
      <c r="R82" s="187">
        <f>R83</f>
        <v>0.83530000000000004</v>
      </c>
      <c r="S82" s="98"/>
      <c r="T82" s="188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72</v>
      </c>
      <c r="AU82" s="19" t="s">
        <v>98</v>
      </c>
      <c r="BK82" s="189">
        <f>BK83</f>
        <v>0</v>
      </c>
    </row>
    <row r="83" s="12" customFormat="1" ht="25.92" customHeight="1">
      <c r="A83" s="12"/>
      <c r="B83" s="190"/>
      <c r="C83" s="191"/>
      <c r="D83" s="192" t="s">
        <v>72</v>
      </c>
      <c r="E83" s="193" t="s">
        <v>122</v>
      </c>
      <c r="F83" s="193" t="s">
        <v>123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P84+P113</f>
        <v>0</v>
      </c>
      <c r="Q83" s="198"/>
      <c r="R83" s="199">
        <f>R84+R113</f>
        <v>0.83530000000000004</v>
      </c>
      <c r="S83" s="198"/>
      <c r="T83" s="200">
        <f>T84+T113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81</v>
      </c>
      <c r="AT83" s="202" t="s">
        <v>72</v>
      </c>
      <c r="AU83" s="202" t="s">
        <v>73</v>
      </c>
      <c r="AY83" s="201" t="s">
        <v>124</v>
      </c>
      <c r="BK83" s="203">
        <f>BK84+BK113</f>
        <v>0</v>
      </c>
    </row>
    <row r="84" s="12" customFormat="1" ht="22.8" customHeight="1">
      <c r="A84" s="12"/>
      <c r="B84" s="190"/>
      <c r="C84" s="191"/>
      <c r="D84" s="192" t="s">
        <v>72</v>
      </c>
      <c r="E84" s="204" t="s">
        <v>81</v>
      </c>
      <c r="F84" s="204" t="s">
        <v>125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SUM(P85:P112)</f>
        <v>0</v>
      </c>
      <c r="Q84" s="198"/>
      <c r="R84" s="199">
        <f>SUM(R85:R112)</f>
        <v>0.83530000000000004</v>
      </c>
      <c r="S84" s="198"/>
      <c r="T84" s="200">
        <f>SUM(T85:T112)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81</v>
      </c>
      <c r="AT84" s="202" t="s">
        <v>72</v>
      </c>
      <c r="AU84" s="202" t="s">
        <v>81</v>
      </c>
      <c r="AY84" s="201" t="s">
        <v>124</v>
      </c>
      <c r="BK84" s="203">
        <f>SUM(BK85:BK112)</f>
        <v>0</v>
      </c>
    </row>
    <row r="85" s="2" customFormat="1" ht="16.5" customHeight="1">
      <c r="A85" s="40"/>
      <c r="B85" s="41"/>
      <c r="C85" s="206" t="s">
        <v>81</v>
      </c>
      <c r="D85" s="206" t="s">
        <v>126</v>
      </c>
      <c r="E85" s="207" t="s">
        <v>319</v>
      </c>
      <c r="F85" s="208" t="s">
        <v>320</v>
      </c>
      <c r="G85" s="209" t="s">
        <v>321</v>
      </c>
      <c r="H85" s="210">
        <v>0.23999999999999999</v>
      </c>
      <c r="I85" s="211"/>
      <c r="J85" s="212">
        <f>ROUND(I85*H85,2)</f>
        <v>0</v>
      </c>
      <c r="K85" s="208" t="s">
        <v>130</v>
      </c>
      <c r="L85" s="46"/>
      <c r="M85" s="213" t="s">
        <v>19</v>
      </c>
      <c r="N85" s="214" t="s">
        <v>44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131</v>
      </c>
      <c r="AT85" s="217" t="s">
        <v>126</v>
      </c>
      <c r="AU85" s="217" t="s">
        <v>83</v>
      </c>
      <c r="AY85" s="19" t="s">
        <v>124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81</v>
      </c>
      <c r="BK85" s="218">
        <f>ROUND(I85*H85,2)</f>
        <v>0</v>
      </c>
      <c r="BL85" s="19" t="s">
        <v>131</v>
      </c>
      <c r="BM85" s="217" t="s">
        <v>322</v>
      </c>
    </row>
    <row r="86" s="2" customFormat="1">
      <c r="A86" s="40"/>
      <c r="B86" s="41"/>
      <c r="C86" s="42"/>
      <c r="D86" s="219" t="s">
        <v>133</v>
      </c>
      <c r="E86" s="42"/>
      <c r="F86" s="220" t="s">
        <v>323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133</v>
      </c>
      <c r="AU86" s="19" t="s">
        <v>83</v>
      </c>
    </row>
    <row r="87" s="2" customFormat="1" ht="24.15" customHeight="1">
      <c r="A87" s="40"/>
      <c r="B87" s="41"/>
      <c r="C87" s="206" t="s">
        <v>83</v>
      </c>
      <c r="D87" s="206" t="s">
        <v>126</v>
      </c>
      <c r="E87" s="207" t="s">
        <v>324</v>
      </c>
      <c r="F87" s="208" t="s">
        <v>325</v>
      </c>
      <c r="G87" s="209" t="s">
        <v>326</v>
      </c>
      <c r="H87" s="210">
        <v>60</v>
      </c>
      <c r="I87" s="211"/>
      <c r="J87" s="212">
        <f>ROUND(I87*H87,2)</f>
        <v>0</v>
      </c>
      <c r="K87" s="208" t="s">
        <v>130</v>
      </c>
      <c r="L87" s="46"/>
      <c r="M87" s="213" t="s">
        <v>19</v>
      </c>
      <c r="N87" s="214" t="s">
        <v>44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131</v>
      </c>
      <c r="AT87" s="217" t="s">
        <v>126</v>
      </c>
      <c r="AU87" s="217" t="s">
        <v>83</v>
      </c>
      <c r="AY87" s="19" t="s">
        <v>124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81</v>
      </c>
      <c r="BK87" s="218">
        <f>ROUND(I87*H87,2)</f>
        <v>0</v>
      </c>
      <c r="BL87" s="19" t="s">
        <v>131</v>
      </c>
      <c r="BM87" s="217" t="s">
        <v>327</v>
      </c>
    </row>
    <row r="88" s="2" customFormat="1">
      <c r="A88" s="40"/>
      <c r="B88" s="41"/>
      <c r="C88" s="42"/>
      <c r="D88" s="219" t="s">
        <v>133</v>
      </c>
      <c r="E88" s="42"/>
      <c r="F88" s="220" t="s">
        <v>328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133</v>
      </c>
      <c r="AU88" s="19" t="s">
        <v>83</v>
      </c>
    </row>
    <row r="89" s="2" customFormat="1" ht="24.15" customHeight="1">
      <c r="A89" s="40"/>
      <c r="B89" s="41"/>
      <c r="C89" s="206" t="s">
        <v>142</v>
      </c>
      <c r="D89" s="206" t="s">
        <v>126</v>
      </c>
      <c r="E89" s="207" t="s">
        <v>329</v>
      </c>
      <c r="F89" s="208" t="s">
        <v>330</v>
      </c>
      <c r="G89" s="209" t="s">
        <v>326</v>
      </c>
      <c r="H89" s="210">
        <v>40</v>
      </c>
      <c r="I89" s="211"/>
      <c r="J89" s="212">
        <f>ROUND(I89*H89,2)</f>
        <v>0</v>
      </c>
      <c r="K89" s="208" t="s">
        <v>130</v>
      </c>
      <c r="L89" s="46"/>
      <c r="M89" s="213" t="s">
        <v>19</v>
      </c>
      <c r="N89" s="214" t="s">
        <v>44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131</v>
      </c>
      <c r="AT89" s="217" t="s">
        <v>126</v>
      </c>
      <c r="AU89" s="217" t="s">
        <v>83</v>
      </c>
      <c r="AY89" s="19" t="s">
        <v>124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81</v>
      </c>
      <c r="BK89" s="218">
        <f>ROUND(I89*H89,2)</f>
        <v>0</v>
      </c>
      <c r="BL89" s="19" t="s">
        <v>131</v>
      </c>
      <c r="BM89" s="217" t="s">
        <v>331</v>
      </c>
    </row>
    <row r="90" s="2" customFormat="1">
      <c r="A90" s="40"/>
      <c r="B90" s="41"/>
      <c r="C90" s="42"/>
      <c r="D90" s="219" t="s">
        <v>133</v>
      </c>
      <c r="E90" s="42"/>
      <c r="F90" s="220" t="s">
        <v>332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133</v>
      </c>
      <c r="AU90" s="19" t="s">
        <v>83</v>
      </c>
    </row>
    <row r="91" s="2" customFormat="1" ht="16.5" customHeight="1">
      <c r="A91" s="40"/>
      <c r="B91" s="41"/>
      <c r="C91" s="206" t="s">
        <v>131</v>
      </c>
      <c r="D91" s="206" t="s">
        <v>126</v>
      </c>
      <c r="E91" s="207" t="s">
        <v>333</v>
      </c>
      <c r="F91" s="208" t="s">
        <v>334</v>
      </c>
      <c r="G91" s="209" t="s">
        <v>326</v>
      </c>
      <c r="H91" s="210">
        <v>40</v>
      </c>
      <c r="I91" s="211"/>
      <c r="J91" s="212">
        <f>ROUND(I91*H91,2)</f>
        <v>0</v>
      </c>
      <c r="K91" s="208" t="s">
        <v>130</v>
      </c>
      <c r="L91" s="46"/>
      <c r="M91" s="213" t="s">
        <v>19</v>
      </c>
      <c r="N91" s="214" t="s">
        <v>44</v>
      </c>
      <c r="O91" s="86"/>
      <c r="P91" s="215">
        <f>O91*H91</f>
        <v>0</v>
      </c>
      <c r="Q91" s="215">
        <v>5.0000000000000002E-05</v>
      </c>
      <c r="R91" s="215">
        <f>Q91*H91</f>
        <v>0.002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131</v>
      </c>
      <c r="AT91" s="217" t="s">
        <v>126</v>
      </c>
      <c r="AU91" s="217" t="s">
        <v>83</v>
      </c>
      <c r="AY91" s="19" t="s">
        <v>124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81</v>
      </c>
      <c r="BK91" s="218">
        <f>ROUND(I91*H91,2)</f>
        <v>0</v>
      </c>
      <c r="BL91" s="19" t="s">
        <v>131</v>
      </c>
      <c r="BM91" s="217" t="s">
        <v>335</v>
      </c>
    </row>
    <row r="92" s="2" customFormat="1">
      <c r="A92" s="40"/>
      <c r="B92" s="41"/>
      <c r="C92" s="42"/>
      <c r="D92" s="219" t="s">
        <v>133</v>
      </c>
      <c r="E92" s="42"/>
      <c r="F92" s="220" t="s">
        <v>336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133</v>
      </c>
      <c r="AU92" s="19" t="s">
        <v>83</v>
      </c>
    </row>
    <row r="93" s="2" customFormat="1" ht="16.5" customHeight="1">
      <c r="A93" s="40"/>
      <c r="B93" s="41"/>
      <c r="C93" s="246" t="s">
        <v>154</v>
      </c>
      <c r="D93" s="246" t="s">
        <v>181</v>
      </c>
      <c r="E93" s="247" t="s">
        <v>337</v>
      </c>
      <c r="F93" s="248" t="s">
        <v>338</v>
      </c>
      <c r="G93" s="249" t="s">
        <v>326</v>
      </c>
      <c r="H93" s="250">
        <v>40</v>
      </c>
      <c r="I93" s="251"/>
      <c r="J93" s="252">
        <f>ROUND(I93*H93,2)</f>
        <v>0</v>
      </c>
      <c r="K93" s="248" t="s">
        <v>19</v>
      </c>
      <c r="L93" s="253"/>
      <c r="M93" s="254" t="s">
        <v>19</v>
      </c>
      <c r="N93" s="255" t="s">
        <v>44</v>
      </c>
      <c r="O93" s="86"/>
      <c r="P93" s="215">
        <f>O93*H93</f>
        <v>0</v>
      </c>
      <c r="Q93" s="215">
        <v>0.0047200000000000002</v>
      </c>
      <c r="R93" s="215">
        <f>Q93*H93</f>
        <v>0.18880000000000002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173</v>
      </c>
      <c r="AT93" s="217" t="s">
        <v>181</v>
      </c>
      <c r="AU93" s="217" t="s">
        <v>83</v>
      </c>
      <c r="AY93" s="19" t="s">
        <v>124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81</v>
      </c>
      <c r="BK93" s="218">
        <f>ROUND(I93*H93,2)</f>
        <v>0</v>
      </c>
      <c r="BL93" s="19" t="s">
        <v>131</v>
      </c>
      <c r="BM93" s="217" t="s">
        <v>339</v>
      </c>
    </row>
    <row r="94" s="2" customFormat="1" ht="16.5" customHeight="1">
      <c r="A94" s="40"/>
      <c r="B94" s="41"/>
      <c r="C94" s="246" t="s">
        <v>161</v>
      </c>
      <c r="D94" s="246" t="s">
        <v>181</v>
      </c>
      <c r="E94" s="247" t="s">
        <v>340</v>
      </c>
      <c r="F94" s="248" t="s">
        <v>341</v>
      </c>
      <c r="G94" s="249" t="s">
        <v>289</v>
      </c>
      <c r="H94" s="250">
        <v>40</v>
      </c>
      <c r="I94" s="251"/>
      <c r="J94" s="252">
        <f>ROUND(I94*H94,2)</f>
        <v>0</v>
      </c>
      <c r="K94" s="248" t="s">
        <v>19</v>
      </c>
      <c r="L94" s="253"/>
      <c r="M94" s="254" t="s">
        <v>19</v>
      </c>
      <c r="N94" s="255" t="s">
        <v>44</v>
      </c>
      <c r="O94" s="86"/>
      <c r="P94" s="215">
        <f>O94*H94</f>
        <v>0</v>
      </c>
      <c r="Q94" s="215">
        <v>0.00010000000000000001</v>
      </c>
      <c r="R94" s="215">
        <f>Q94*H94</f>
        <v>0.0040000000000000001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173</v>
      </c>
      <c r="AT94" s="217" t="s">
        <v>181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131</v>
      </c>
      <c r="BM94" s="217" t="s">
        <v>342</v>
      </c>
    </row>
    <row r="95" s="2" customFormat="1" ht="16.5" customHeight="1">
      <c r="A95" s="40"/>
      <c r="B95" s="41"/>
      <c r="C95" s="246" t="s">
        <v>166</v>
      </c>
      <c r="D95" s="246" t="s">
        <v>181</v>
      </c>
      <c r="E95" s="247" t="s">
        <v>343</v>
      </c>
      <c r="F95" s="248" t="s">
        <v>344</v>
      </c>
      <c r="G95" s="249" t="s">
        <v>289</v>
      </c>
      <c r="H95" s="250">
        <v>8</v>
      </c>
      <c r="I95" s="251"/>
      <c r="J95" s="252">
        <f>ROUND(I95*H95,2)</f>
        <v>0</v>
      </c>
      <c r="K95" s="248" t="s">
        <v>19</v>
      </c>
      <c r="L95" s="253"/>
      <c r="M95" s="254" t="s">
        <v>19</v>
      </c>
      <c r="N95" s="255" t="s">
        <v>44</v>
      </c>
      <c r="O95" s="86"/>
      <c r="P95" s="215">
        <f>O95*H95</f>
        <v>0</v>
      </c>
      <c r="Q95" s="215">
        <v>0.002</v>
      </c>
      <c r="R95" s="215">
        <f>Q95*H95</f>
        <v>0.016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173</v>
      </c>
      <c r="AT95" s="217" t="s">
        <v>181</v>
      </c>
      <c r="AU95" s="217" t="s">
        <v>83</v>
      </c>
      <c r="AY95" s="19" t="s">
        <v>124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81</v>
      </c>
      <c r="BK95" s="218">
        <f>ROUND(I95*H95,2)</f>
        <v>0</v>
      </c>
      <c r="BL95" s="19" t="s">
        <v>131</v>
      </c>
      <c r="BM95" s="217" t="s">
        <v>345</v>
      </c>
    </row>
    <row r="96" s="2" customFormat="1" ht="16.5" customHeight="1">
      <c r="A96" s="40"/>
      <c r="B96" s="41"/>
      <c r="C96" s="246" t="s">
        <v>173</v>
      </c>
      <c r="D96" s="246" t="s">
        <v>181</v>
      </c>
      <c r="E96" s="247" t="s">
        <v>346</v>
      </c>
      <c r="F96" s="248" t="s">
        <v>347</v>
      </c>
      <c r="G96" s="249" t="s">
        <v>289</v>
      </c>
      <c r="H96" s="250">
        <v>8</v>
      </c>
      <c r="I96" s="251"/>
      <c r="J96" s="252">
        <f>ROUND(I96*H96,2)</f>
        <v>0</v>
      </c>
      <c r="K96" s="248" t="s">
        <v>19</v>
      </c>
      <c r="L96" s="253"/>
      <c r="M96" s="254" t="s">
        <v>19</v>
      </c>
      <c r="N96" s="255" t="s">
        <v>44</v>
      </c>
      <c r="O96" s="86"/>
      <c r="P96" s="215">
        <f>O96*H96</f>
        <v>0</v>
      </c>
      <c r="Q96" s="215">
        <v>0.002</v>
      </c>
      <c r="R96" s="215">
        <f>Q96*H96</f>
        <v>0.016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173</v>
      </c>
      <c r="AT96" s="217" t="s">
        <v>181</v>
      </c>
      <c r="AU96" s="217" t="s">
        <v>83</v>
      </c>
      <c r="AY96" s="19" t="s">
        <v>124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81</v>
      </c>
      <c r="BK96" s="218">
        <f>ROUND(I96*H96,2)</f>
        <v>0</v>
      </c>
      <c r="BL96" s="19" t="s">
        <v>131</v>
      </c>
      <c r="BM96" s="217" t="s">
        <v>348</v>
      </c>
    </row>
    <row r="97" s="2" customFormat="1" ht="16.5" customHeight="1">
      <c r="A97" s="40"/>
      <c r="B97" s="41"/>
      <c r="C97" s="246" t="s">
        <v>180</v>
      </c>
      <c r="D97" s="246" t="s">
        <v>181</v>
      </c>
      <c r="E97" s="247" t="s">
        <v>349</v>
      </c>
      <c r="F97" s="248" t="s">
        <v>350</v>
      </c>
      <c r="G97" s="249" t="s">
        <v>289</v>
      </c>
      <c r="H97" s="250">
        <v>8</v>
      </c>
      <c r="I97" s="251"/>
      <c r="J97" s="252">
        <f>ROUND(I97*H97,2)</f>
        <v>0</v>
      </c>
      <c r="K97" s="248" t="s">
        <v>19</v>
      </c>
      <c r="L97" s="253"/>
      <c r="M97" s="254" t="s">
        <v>19</v>
      </c>
      <c r="N97" s="255" t="s">
        <v>44</v>
      </c>
      <c r="O97" s="86"/>
      <c r="P97" s="215">
        <f>O97*H97</f>
        <v>0</v>
      </c>
      <c r="Q97" s="215">
        <v>0.002</v>
      </c>
      <c r="R97" s="215">
        <f>Q97*H97</f>
        <v>0.016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173</v>
      </c>
      <c r="AT97" s="217" t="s">
        <v>181</v>
      </c>
      <c r="AU97" s="217" t="s">
        <v>83</v>
      </c>
      <c r="AY97" s="19" t="s">
        <v>124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81</v>
      </c>
      <c r="BK97" s="218">
        <f>ROUND(I97*H97,2)</f>
        <v>0</v>
      </c>
      <c r="BL97" s="19" t="s">
        <v>131</v>
      </c>
      <c r="BM97" s="217" t="s">
        <v>351</v>
      </c>
    </row>
    <row r="98" s="2" customFormat="1" ht="16.5" customHeight="1">
      <c r="A98" s="40"/>
      <c r="B98" s="41"/>
      <c r="C98" s="246" t="s">
        <v>189</v>
      </c>
      <c r="D98" s="246" t="s">
        <v>181</v>
      </c>
      <c r="E98" s="247" t="s">
        <v>352</v>
      </c>
      <c r="F98" s="248" t="s">
        <v>353</v>
      </c>
      <c r="G98" s="249" t="s">
        <v>289</v>
      </c>
      <c r="H98" s="250">
        <v>8</v>
      </c>
      <c r="I98" s="251"/>
      <c r="J98" s="252">
        <f>ROUND(I98*H98,2)</f>
        <v>0</v>
      </c>
      <c r="K98" s="248" t="s">
        <v>19</v>
      </c>
      <c r="L98" s="253"/>
      <c r="M98" s="254" t="s">
        <v>19</v>
      </c>
      <c r="N98" s="255" t="s">
        <v>44</v>
      </c>
      <c r="O98" s="86"/>
      <c r="P98" s="215">
        <f>O98*H98</f>
        <v>0</v>
      </c>
      <c r="Q98" s="215">
        <v>0.002</v>
      </c>
      <c r="R98" s="215">
        <f>Q98*H98</f>
        <v>0.016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173</v>
      </c>
      <c r="AT98" s="217" t="s">
        <v>181</v>
      </c>
      <c r="AU98" s="217" t="s">
        <v>83</v>
      </c>
      <c r="AY98" s="19" t="s">
        <v>124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81</v>
      </c>
      <c r="BK98" s="218">
        <f>ROUND(I98*H98,2)</f>
        <v>0</v>
      </c>
      <c r="BL98" s="19" t="s">
        <v>131</v>
      </c>
      <c r="BM98" s="217" t="s">
        <v>354</v>
      </c>
    </row>
    <row r="99" s="2" customFormat="1" ht="16.5" customHeight="1">
      <c r="A99" s="40"/>
      <c r="B99" s="41"/>
      <c r="C99" s="246" t="s">
        <v>196</v>
      </c>
      <c r="D99" s="246" t="s">
        <v>181</v>
      </c>
      <c r="E99" s="247" t="s">
        <v>355</v>
      </c>
      <c r="F99" s="248" t="s">
        <v>356</v>
      </c>
      <c r="G99" s="249" t="s">
        <v>289</v>
      </c>
      <c r="H99" s="250">
        <v>20</v>
      </c>
      <c r="I99" s="251"/>
      <c r="J99" s="252">
        <f>ROUND(I99*H99,2)</f>
        <v>0</v>
      </c>
      <c r="K99" s="248" t="s">
        <v>19</v>
      </c>
      <c r="L99" s="253"/>
      <c r="M99" s="254" t="s">
        <v>19</v>
      </c>
      <c r="N99" s="255" t="s">
        <v>44</v>
      </c>
      <c r="O99" s="86"/>
      <c r="P99" s="215">
        <f>O99*H99</f>
        <v>0</v>
      </c>
      <c r="Q99" s="215">
        <v>0.001</v>
      </c>
      <c r="R99" s="215">
        <f>Q99*H99</f>
        <v>0.02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173</v>
      </c>
      <c r="AT99" s="217" t="s">
        <v>181</v>
      </c>
      <c r="AU99" s="217" t="s">
        <v>83</v>
      </c>
      <c r="AY99" s="19" t="s">
        <v>124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81</v>
      </c>
      <c r="BK99" s="218">
        <f>ROUND(I99*H99,2)</f>
        <v>0</v>
      </c>
      <c r="BL99" s="19" t="s">
        <v>131</v>
      </c>
      <c r="BM99" s="217" t="s">
        <v>357</v>
      </c>
    </row>
    <row r="100" s="2" customFormat="1" ht="16.5" customHeight="1">
      <c r="A100" s="40"/>
      <c r="B100" s="41"/>
      <c r="C100" s="246" t="s">
        <v>200</v>
      </c>
      <c r="D100" s="246" t="s">
        <v>181</v>
      </c>
      <c r="E100" s="247" t="s">
        <v>358</v>
      </c>
      <c r="F100" s="248" t="s">
        <v>359</v>
      </c>
      <c r="G100" s="249" t="s">
        <v>289</v>
      </c>
      <c r="H100" s="250">
        <v>8</v>
      </c>
      <c r="I100" s="251"/>
      <c r="J100" s="252">
        <f>ROUND(I100*H100,2)</f>
        <v>0</v>
      </c>
      <c r="K100" s="248" t="s">
        <v>19</v>
      </c>
      <c r="L100" s="253"/>
      <c r="M100" s="254" t="s">
        <v>19</v>
      </c>
      <c r="N100" s="255" t="s">
        <v>44</v>
      </c>
      <c r="O100" s="86"/>
      <c r="P100" s="215">
        <f>O100*H100</f>
        <v>0</v>
      </c>
      <c r="Q100" s="215">
        <v>0.002</v>
      </c>
      <c r="R100" s="215">
        <f>Q100*H100</f>
        <v>0.016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173</v>
      </c>
      <c r="AT100" s="217" t="s">
        <v>181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131</v>
      </c>
      <c r="BM100" s="217" t="s">
        <v>360</v>
      </c>
    </row>
    <row r="101" s="2" customFormat="1" ht="16.5" customHeight="1">
      <c r="A101" s="40"/>
      <c r="B101" s="41"/>
      <c r="C101" s="246" t="s">
        <v>205</v>
      </c>
      <c r="D101" s="246" t="s">
        <v>181</v>
      </c>
      <c r="E101" s="247" t="s">
        <v>361</v>
      </c>
      <c r="F101" s="248" t="s">
        <v>362</v>
      </c>
      <c r="G101" s="249" t="s">
        <v>289</v>
      </c>
      <c r="H101" s="250">
        <v>20</v>
      </c>
      <c r="I101" s="251"/>
      <c r="J101" s="252">
        <f>ROUND(I101*H101,2)</f>
        <v>0</v>
      </c>
      <c r="K101" s="248" t="s">
        <v>19</v>
      </c>
      <c r="L101" s="253"/>
      <c r="M101" s="254" t="s">
        <v>19</v>
      </c>
      <c r="N101" s="255" t="s">
        <v>44</v>
      </c>
      <c r="O101" s="86"/>
      <c r="P101" s="215">
        <f>O101*H101</f>
        <v>0</v>
      </c>
      <c r="Q101" s="215">
        <v>0.001</v>
      </c>
      <c r="R101" s="215">
        <f>Q101*H101</f>
        <v>0.02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173</v>
      </c>
      <c r="AT101" s="217" t="s">
        <v>181</v>
      </c>
      <c r="AU101" s="217" t="s">
        <v>83</v>
      </c>
      <c r="AY101" s="19" t="s">
        <v>124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81</v>
      </c>
      <c r="BK101" s="218">
        <f>ROUND(I101*H101,2)</f>
        <v>0</v>
      </c>
      <c r="BL101" s="19" t="s">
        <v>131</v>
      </c>
      <c r="BM101" s="217" t="s">
        <v>363</v>
      </c>
    </row>
    <row r="102" s="2" customFormat="1" ht="16.5" customHeight="1">
      <c r="A102" s="40"/>
      <c r="B102" s="41"/>
      <c r="C102" s="246" t="s">
        <v>210</v>
      </c>
      <c r="D102" s="246" t="s">
        <v>181</v>
      </c>
      <c r="E102" s="247" t="s">
        <v>364</v>
      </c>
      <c r="F102" s="248" t="s">
        <v>365</v>
      </c>
      <c r="G102" s="249" t="s">
        <v>289</v>
      </c>
      <c r="H102" s="250">
        <v>20</v>
      </c>
      <c r="I102" s="251"/>
      <c r="J102" s="252">
        <f>ROUND(I102*H102,2)</f>
        <v>0</v>
      </c>
      <c r="K102" s="248" t="s">
        <v>19</v>
      </c>
      <c r="L102" s="253"/>
      <c r="M102" s="254" t="s">
        <v>19</v>
      </c>
      <c r="N102" s="255" t="s">
        <v>44</v>
      </c>
      <c r="O102" s="86"/>
      <c r="P102" s="215">
        <f>O102*H102</f>
        <v>0</v>
      </c>
      <c r="Q102" s="215">
        <v>0.001</v>
      </c>
      <c r="R102" s="215">
        <f>Q102*H102</f>
        <v>0.02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173</v>
      </c>
      <c r="AT102" s="217" t="s">
        <v>181</v>
      </c>
      <c r="AU102" s="217" t="s">
        <v>83</v>
      </c>
      <c r="AY102" s="19" t="s">
        <v>124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81</v>
      </c>
      <c r="BK102" s="218">
        <f>ROUND(I102*H102,2)</f>
        <v>0</v>
      </c>
      <c r="BL102" s="19" t="s">
        <v>131</v>
      </c>
      <c r="BM102" s="217" t="s">
        <v>366</v>
      </c>
    </row>
    <row r="103" s="2" customFormat="1">
      <c r="A103" s="40"/>
      <c r="B103" s="41"/>
      <c r="C103" s="206" t="s">
        <v>8</v>
      </c>
      <c r="D103" s="206" t="s">
        <v>126</v>
      </c>
      <c r="E103" s="207" t="s">
        <v>367</v>
      </c>
      <c r="F103" s="208" t="s">
        <v>368</v>
      </c>
      <c r="G103" s="209" t="s">
        <v>369</v>
      </c>
      <c r="H103" s="210">
        <v>0.5</v>
      </c>
      <c r="I103" s="211"/>
      <c r="J103" s="212">
        <f>ROUND(I103*H103,2)</f>
        <v>0</v>
      </c>
      <c r="K103" s="208" t="s">
        <v>130</v>
      </c>
      <c r="L103" s="46"/>
      <c r="M103" s="213" t="s">
        <v>19</v>
      </c>
      <c r="N103" s="214" t="s">
        <v>44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131</v>
      </c>
      <c r="AT103" s="217" t="s">
        <v>126</v>
      </c>
      <c r="AU103" s="217" t="s">
        <v>83</v>
      </c>
      <c r="AY103" s="19" t="s">
        <v>124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81</v>
      </c>
      <c r="BK103" s="218">
        <f>ROUND(I103*H103,2)</f>
        <v>0</v>
      </c>
      <c r="BL103" s="19" t="s">
        <v>131</v>
      </c>
      <c r="BM103" s="217" t="s">
        <v>370</v>
      </c>
    </row>
    <row r="104" s="2" customFormat="1">
      <c r="A104" s="40"/>
      <c r="B104" s="41"/>
      <c r="C104" s="42"/>
      <c r="D104" s="219" t="s">
        <v>133</v>
      </c>
      <c r="E104" s="42"/>
      <c r="F104" s="220" t="s">
        <v>371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133</v>
      </c>
      <c r="AU104" s="19" t="s">
        <v>83</v>
      </c>
    </row>
    <row r="105" s="2" customFormat="1" ht="24.15" customHeight="1">
      <c r="A105" s="40"/>
      <c r="B105" s="41"/>
      <c r="C105" s="206" t="s">
        <v>222</v>
      </c>
      <c r="D105" s="206" t="s">
        <v>126</v>
      </c>
      <c r="E105" s="207" t="s">
        <v>372</v>
      </c>
      <c r="F105" s="208" t="s">
        <v>373</v>
      </c>
      <c r="G105" s="209" t="s">
        <v>369</v>
      </c>
      <c r="H105" s="210">
        <v>0.59999999999999998</v>
      </c>
      <c r="I105" s="211"/>
      <c r="J105" s="212">
        <f>ROUND(I105*H105,2)</f>
        <v>0</v>
      </c>
      <c r="K105" s="208" t="s">
        <v>130</v>
      </c>
      <c r="L105" s="46"/>
      <c r="M105" s="213" t="s">
        <v>19</v>
      </c>
      <c r="N105" s="214" t="s">
        <v>44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131</v>
      </c>
      <c r="AT105" s="217" t="s">
        <v>126</v>
      </c>
      <c r="AU105" s="217" t="s">
        <v>83</v>
      </c>
      <c r="AY105" s="19" t="s">
        <v>124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81</v>
      </c>
      <c r="BK105" s="218">
        <f>ROUND(I105*H105,2)</f>
        <v>0</v>
      </c>
      <c r="BL105" s="19" t="s">
        <v>131</v>
      </c>
      <c r="BM105" s="217" t="s">
        <v>374</v>
      </c>
    </row>
    <row r="106" s="2" customFormat="1">
      <c r="A106" s="40"/>
      <c r="B106" s="41"/>
      <c r="C106" s="42"/>
      <c r="D106" s="219" t="s">
        <v>133</v>
      </c>
      <c r="E106" s="42"/>
      <c r="F106" s="220" t="s">
        <v>375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133</v>
      </c>
      <c r="AU106" s="19" t="s">
        <v>83</v>
      </c>
    </row>
    <row r="107" s="2" customFormat="1" ht="16.5" customHeight="1">
      <c r="A107" s="40"/>
      <c r="B107" s="41"/>
      <c r="C107" s="246" t="s">
        <v>231</v>
      </c>
      <c r="D107" s="246" t="s">
        <v>181</v>
      </c>
      <c r="E107" s="247" t="s">
        <v>376</v>
      </c>
      <c r="F107" s="248" t="s">
        <v>377</v>
      </c>
      <c r="G107" s="249" t="s">
        <v>184</v>
      </c>
      <c r="H107" s="250">
        <v>0.5</v>
      </c>
      <c r="I107" s="251"/>
      <c r="J107" s="252">
        <f>ROUND(I107*H107,2)</f>
        <v>0</v>
      </c>
      <c r="K107" s="248" t="s">
        <v>19</v>
      </c>
      <c r="L107" s="253"/>
      <c r="M107" s="254" t="s">
        <v>19</v>
      </c>
      <c r="N107" s="255" t="s">
        <v>44</v>
      </c>
      <c r="O107" s="86"/>
      <c r="P107" s="215">
        <f>O107*H107</f>
        <v>0</v>
      </c>
      <c r="Q107" s="215">
        <v>0.001</v>
      </c>
      <c r="R107" s="215">
        <f>Q107*H107</f>
        <v>0.00050000000000000001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173</v>
      </c>
      <c r="AT107" s="217" t="s">
        <v>181</v>
      </c>
      <c r="AU107" s="217" t="s">
        <v>83</v>
      </c>
      <c r="AY107" s="19" t="s">
        <v>124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81</v>
      </c>
      <c r="BK107" s="218">
        <f>ROUND(I107*H107,2)</f>
        <v>0</v>
      </c>
      <c r="BL107" s="19" t="s">
        <v>131</v>
      </c>
      <c r="BM107" s="217" t="s">
        <v>378</v>
      </c>
    </row>
    <row r="108" s="2" customFormat="1" ht="16.5" customHeight="1">
      <c r="A108" s="40"/>
      <c r="B108" s="41"/>
      <c r="C108" s="206" t="s">
        <v>240</v>
      </c>
      <c r="D108" s="206" t="s">
        <v>126</v>
      </c>
      <c r="E108" s="207" t="s">
        <v>379</v>
      </c>
      <c r="F108" s="208" t="s">
        <v>380</v>
      </c>
      <c r="G108" s="209" t="s">
        <v>129</v>
      </c>
      <c r="H108" s="210">
        <v>25</v>
      </c>
      <c r="I108" s="211"/>
      <c r="J108" s="212">
        <f>ROUND(I108*H108,2)</f>
        <v>0</v>
      </c>
      <c r="K108" s="208" t="s">
        <v>130</v>
      </c>
      <c r="L108" s="46"/>
      <c r="M108" s="213" t="s">
        <v>19</v>
      </c>
      <c r="N108" s="214" t="s">
        <v>44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131</v>
      </c>
      <c r="AT108" s="217" t="s">
        <v>126</v>
      </c>
      <c r="AU108" s="217" t="s">
        <v>83</v>
      </c>
      <c r="AY108" s="19" t="s">
        <v>124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81</v>
      </c>
      <c r="BK108" s="218">
        <f>ROUND(I108*H108,2)</f>
        <v>0</v>
      </c>
      <c r="BL108" s="19" t="s">
        <v>131</v>
      </c>
      <c r="BM108" s="217" t="s">
        <v>381</v>
      </c>
    </row>
    <row r="109" s="2" customFormat="1">
      <c r="A109" s="40"/>
      <c r="B109" s="41"/>
      <c r="C109" s="42"/>
      <c r="D109" s="219" t="s">
        <v>133</v>
      </c>
      <c r="E109" s="42"/>
      <c r="F109" s="220" t="s">
        <v>382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133</v>
      </c>
      <c r="AU109" s="19" t="s">
        <v>83</v>
      </c>
    </row>
    <row r="110" s="2" customFormat="1" ht="16.5" customHeight="1">
      <c r="A110" s="40"/>
      <c r="B110" s="41"/>
      <c r="C110" s="246" t="s">
        <v>248</v>
      </c>
      <c r="D110" s="246" t="s">
        <v>181</v>
      </c>
      <c r="E110" s="247" t="s">
        <v>383</v>
      </c>
      <c r="F110" s="248" t="s">
        <v>384</v>
      </c>
      <c r="G110" s="249" t="s">
        <v>145</v>
      </c>
      <c r="H110" s="250">
        <v>2.5</v>
      </c>
      <c r="I110" s="251"/>
      <c r="J110" s="252">
        <f>ROUND(I110*H110,2)</f>
        <v>0</v>
      </c>
      <c r="K110" s="248" t="s">
        <v>130</v>
      </c>
      <c r="L110" s="253"/>
      <c r="M110" s="254" t="s">
        <v>19</v>
      </c>
      <c r="N110" s="255" t="s">
        <v>44</v>
      </c>
      <c r="O110" s="86"/>
      <c r="P110" s="215">
        <f>O110*H110</f>
        <v>0</v>
      </c>
      <c r="Q110" s="215">
        <v>0.20000000000000001</v>
      </c>
      <c r="R110" s="215">
        <f>Q110*H110</f>
        <v>0.5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173</v>
      </c>
      <c r="AT110" s="217" t="s">
        <v>181</v>
      </c>
      <c r="AU110" s="217" t="s">
        <v>83</v>
      </c>
      <c r="AY110" s="19" t="s">
        <v>124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81</v>
      </c>
      <c r="BK110" s="218">
        <f>ROUND(I110*H110,2)</f>
        <v>0</v>
      </c>
      <c r="BL110" s="19" t="s">
        <v>131</v>
      </c>
      <c r="BM110" s="217" t="s">
        <v>385</v>
      </c>
    </row>
    <row r="111" s="2" customFormat="1" ht="16.5" customHeight="1">
      <c r="A111" s="40"/>
      <c r="B111" s="41"/>
      <c r="C111" s="206" t="s">
        <v>254</v>
      </c>
      <c r="D111" s="206" t="s">
        <v>126</v>
      </c>
      <c r="E111" s="207" t="s">
        <v>386</v>
      </c>
      <c r="F111" s="208" t="s">
        <v>387</v>
      </c>
      <c r="G111" s="209" t="s">
        <v>145</v>
      </c>
      <c r="H111" s="210">
        <v>2.1000000000000001</v>
      </c>
      <c r="I111" s="211"/>
      <c r="J111" s="212">
        <f>ROUND(I111*H111,2)</f>
        <v>0</v>
      </c>
      <c r="K111" s="208" t="s">
        <v>130</v>
      </c>
      <c r="L111" s="46"/>
      <c r="M111" s="213" t="s">
        <v>19</v>
      </c>
      <c r="N111" s="214" t="s">
        <v>44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131</v>
      </c>
      <c r="AT111" s="217" t="s">
        <v>126</v>
      </c>
      <c r="AU111" s="217" t="s">
        <v>83</v>
      </c>
      <c r="AY111" s="19" t="s">
        <v>124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81</v>
      </c>
      <c r="BK111" s="218">
        <f>ROUND(I111*H111,2)</f>
        <v>0</v>
      </c>
      <c r="BL111" s="19" t="s">
        <v>131</v>
      </c>
      <c r="BM111" s="217" t="s">
        <v>388</v>
      </c>
    </row>
    <row r="112" s="2" customFormat="1">
      <c r="A112" s="40"/>
      <c r="B112" s="41"/>
      <c r="C112" s="42"/>
      <c r="D112" s="219" t="s">
        <v>133</v>
      </c>
      <c r="E112" s="42"/>
      <c r="F112" s="220" t="s">
        <v>389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133</v>
      </c>
      <c r="AU112" s="19" t="s">
        <v>83</v>
      </c>
    </row>
    <row r="113" s="12" customFormat="1" ht="22.8" customHeight="1">
      <c r="A113" s="12"/>
      <c r="B113" s="190"/>
      <c r="C113" s="191"/>
      <c r="D113" s="192" t="s">
        <v>72</v>
      </c>
      <c r="E113" s="204" t="s">
        <v>229</v>
      </c>
      <c r="F113" s="204" t="s">
        <v>230</v>
      </c>
      <c r="G113" s="191"/>
      <c r="H113" s="191"/>
      <c r="I113" s="194"/>
      <c r="J113" s="205">
        <f>BK113</f>
        <v>0</v>
      </c>
      <c r="K113" s="191"/>
      <c r="L113" s="196"/>
      <c r="M113" s="197"/>
      <c r="N113" s="198"/>
      <c r="O113" s="198"/>
      <c r="P113" s="199">
        <f>SUM(P114:P115)</f>
        <v>0</v>
      </c>
      <c r="Q113" s="198"/>
      <c r="R113" s="199">
        <f>SUM(R114:R115)</f>
        <v>0</v>
      </c>
      <c r="S113" s="198"/>
      <c r="T113" s="200">
        <f>SUM(T114:T115)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81</v>
      </c>
      <c r="AT113" s="202" t="s">
        <v>72</v>
      </c>
      <c r="AU113" s="202" t="s">
        <v>81</v>
      </c>
      <c r="AY113" s="201" t="s">
        <v>124</v>
      </c>
      <c r="BK113" s="203">
        <f>SUM(BK114:BK115)</f>
        <v>0</v>
      </c>
    </row>
    <row r="114" s="2" customFormat="1" ht="16.5" customHeight="1">
      <c r="A114" s="40"/>
      <c r="B114" s="41"/>
      <c r="C114" s="206" t="s">
        <v>7</v>
      </c>
      <c r="D114" s="206" t="s">
        <v>126</v>
      </c>
      <c r="E114" s="207" t="s">
        <v>390</v>
      </c>
      <c r="F114" s="208" t="s">
        <v>391</v>
      </c>
      <c r="G114" s="209" t="s">
        <v>225</v>
      </c>
      <c r="H114" s="210">
        <v>0.83499999999999996</v>
      </c>
      <c r="I114" s="211"/>
      <c r="J114" s="212">
        <f>ROUND(I114*H114,2)</f>
        <v>0</v>
      </c>
      <c r="K114" s="208" t="s">
        <v>130</v>
      </c>
      <c r="L114" s="46"/>
      <c r="M114" s="213" t="s">
        <v>19</v>
      </c>
      <c r="N114" s="214" t="s">
        <v>44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131</v>
      </c>
      <c r="AT114" s="217" t="s">
        <v>126</v>
      </c>
      <c r="AU114" s="217" t="s">
        <v>83</v>
      </c>
      <c r="AY114" s="19" t="s">
        <v>124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81</v>
      </c>
      <c r="BK114" s="218">
        <f>ROUND(I114*H114,2)</f>
        <v>0</v>
      </c>
      <c r="BL114" s="19" t="s">
        <v>131</v>
      </c>
      <c r="BM114" s="217" t="s">
        <v>392</v>
      </c>
    </row>
    <row r="115" s="2" customFormat="1">
      <c r="A115" s="40"/>
      <c r="B115" s="41"/>
      <c r="C115" s="42"/>
      <c r="D115" s="219" t="s">
        <v>133</v>
      </c>
      <c r="E115" s="42"/>
      <c r="F115" s="220" t="s">
        <v>393</v>
      </c>
      <c r="G115" s="42"/>
      <c r="H115" s="42"/>
      <c r="I115" s="221"/>
      <c r="J115" s="42"/>
      <c r="K115" s="42"/>
      <c r="L115" s="46"/>
      <c r="M115" s="259"/>
      <c r="N115" s="260"/>
      <c r="O115" s="261"/>
      <c r="P115" s="261"/>
      <c r="Q115" s="261"/>
      <c r="R115" s="261"/>
      <c r="S115" s="261"/>
      <c r="T115" s="262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133</v>
      </c>
      <c r="AU115" s="19" t="s">
        <v>83</v>
      </c>
    </row>
    <row r="116" s="2" customFormat="1" ht="6.96" customHeight="1">
      <c r="A116" s="40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46"/>
      <c r="M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</row>
  </sheetData>
  <sheetProtection sheet="1" autoFilter="0" formatColumns="0" formatRows="0" objects="1" scenarios="1" spinCount="100000" saltValue="wW4z9hj7nx6xWgixVzNNWEcf9hfFfuakoxzBlEqfhmZcInTNWofi2F9FNtKU5HOcPVxzycix4C2F8Uj7w5FzsA==" hashValue="PPs5DswxZ7q/uDnnLbsAEt7VV+6SS5+QB7gzuh4csurLsmKYw+B/u7uPCSwicIvuzBGnI9MT063fxj6o7TVREg==" algorithmName="SHA-512" password="CC35"/>
  <autoFilter ref="C81:K11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111103202"/>
    <hyperlink ref="F88" r:id="rId2" display="https://podminky.urs.cz/item/CS_URS_2024_01/184211315"/>
    <hyperlink ref="F90" r:id="rId3" display="https://podminky.urs.cz/item/CS_URS_2024_01/184211327"/>
    <hyperlink ref="F92" r:id="rId4" display="https://podminky.urs.cz/item/CS_URS_2024_01/184215112"/>
    <hyperlink ref="F104" r:id="rId5" display="https://podminky.urs.cz/item/CS_URS_2024_01/184813133"/>
    <hyperlink ref="F106" r:id="rId6" display="https://podminky.urs.cz/item/CS_URS_2024_01/184813134"/>
    <hyperlink ref="F109" r:id="rId7" display="https://podminky.urs.cz/item/CS_URS_2024_01/184911421"/>
    <hyperlink ref="F112" r:id="rId8" display="https://podminky.urs.cz/item/CS_URS_2024_01/185804312"/>
    <hyperlink ref="F115" r:id="rId9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83</v>
      </c>
    </row>
    <row r="4" s="1" customFormat="1" ht="24.96" customHeight="1">
      <c r="B4" s="22"/>
      <c r="D4" s="132" t="s">
        <v>90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opatření plánu PSZ v k.ú. Dětřichov u Moravské Třebové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91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93</v>
      </c>
      <c r="G12" s="40"/>
      <c r="H12" s="40"/>
      <c r="I12" s="134" t="s">
        <v>23</v>
      </c>
      <c r="J12" s="139" t="str">
        <f>'Rekapitulace stavby'!AN8</f>
        <v>27. 2. 2024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395</v>
      </c>
      <c r="F24" s="40"/>
      <c r="G24" s="40"/>
      <c r="H24" s="40"/>
      <c r="I24" s="134" t="s">
        <v>29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37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39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41</v>
      </c>
      <c r="G32" s="40"/>
      <c r="H32" s="40"/>
      <c r="I32" s="147" t="s">
        <v>40</v>
      </c>
      <c r="J32" s="147" t="s">
        <v>42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43</v>
      </c>
      <c r="E33" s="134" t="s">
        <v>44</v>
      </c>
      <c r="F33" s="149">
        <f>ROUND((SUM(BE91:BE545)),  2)</f>
        <v>0</v>
      </c>
      <c r="G33" s="40"/>
      <c r="H33" s="40"/>
      <c r="I33" s="150">
        <v>0.20999999999999999</v>
      </c>
      <c r="J33" s="149">
        <f>ROUND(((SUM(BE91:BE545))*I33),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45</v>
      </c>
      <c r="F34" s="149">
        <f>ROUND((SUM(BF91:BF545)),  2)</f>
        <v>0</v>
      </c>
      <c r="G34" s="40"/>
      <c r="H34" s="40"/>
      <c r="I34" s="150">
        <v>0.14999999999999999</v>
      </c>
      <c r="J34" s="149">
        <f>ROUND(((SUM(BF91:BF545))*I34),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46</v>
      </c>
      <c r="F35" s="149">
        <f>ROUND((SUM(BG91:BG545)),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47</v>
      </c>
      <c r="F36" s="149">
        <f>ROUND((SUM(BH91:BH545)),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48</v>
      </c>
      <c r="F37" s="149">
        <f>ROUND((SUM(BI91:BI545)),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49</v>
      </c>
      <c r="E39" s="153"/>
      <c r="F39" s="153"/>
      <c r="G39" s="154" t="s">
        <v>50</v>
      </c>
      <c r="H39" s="155" t="s">
        <v>51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95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opatření plánu PSZ v k.ú. Dětřichov u Moravské Třebové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91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Polní cesta C3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k.ú. Dětřichov u Moravské Třebové</v>
      </c>
      <c r="G52" s="42"/>
      <c r="H52" s="42"/>
      <c r="I52" s="34" t="s">
        <v>23</v>
      </c>
      <c r="J52" s="74" t="str">
        <f>IF(J12="","",J12)</f>
        <v>27. 2. 2024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ČR - SPÚ, KPÚ pro Pardubický kraj</v>
      </c>
      <c r="G54" s="42"/>
      <c r="H54" s="42"/>
      <c r="I54" s="34" t="s">
        <v>32</v>
      </c>
      <c r="J54" s="38" t="str">
        <f>E21</f>
        <v>Hanousek s.r.o., Barákova 2745/41,796 01 Prostějov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Ing. Jan Krč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96</v>
      </c>
      <c r="D57" s="164"/>
      <c r="E57" s="164"/>
      <c r="F57" s="164"/>
      <c r="G57" s="164"/>
      <c r="H57" s="164"/>
      <c r="I57" s="164"/>
      <c r="J57" s="165" t="s">
        <v>97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71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98</v>
      </c>
    </row>
    <row r="60" s="9" customFormat="1" ht="24.96" customHeight="1">
      <c r="A60" s="9"/>
      <c r="B60" s="167"/>
      <c r="C60" s="168"/>
      <c r="D60" s="169" t="s">
        <v>99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100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396</v>
      </c>
      <c r="E62" s="176"/>
      <c r="F62" s="176"/>
      <c r="G62" s="176"/>
      <c r="H62" s="176"/>
      <c r="I62" s="176"/>
      <c r="J62" s="177">
        <f>J341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397</v>
      </c>
      <c r="E63" s="176"/>
      <c r="F63" s="176"/>
      <c r="G63" s="176"/>
      <c r="H63" s="176"/>
      <c r="I63" s="176"/>
      <c r="J63" s="177">
        <f>J369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J392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398</v>
      </c>
      <c r="E65" s="176"/>
      <c r="F65" s="176"/>
      <c r="G65" s="176"/>
      <c r="H65" s="176"/>
      <c r="I65" s="176"/>
      <c r="J65" s="177">
        <f>J451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J484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103</v>
      </c>
      <c r="E67" s="170"/>
      <c r="F67" s="170"/>
      <c r="G67" s="170"/>
      <c r="H67" s="170"/>
      <c r="I67" s="170"/>
      <c r="J67" s="171">
        <f>J489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J490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105</v>
      </c>
      <c r="E69" s="176"/>
      <c r="F69" s="176"/>
      <c r="G69" s="176"/>
      <c r="H69" s="176"/>
      <c r="I69" s="176"/>
      <c r="J69" s="177">
        <f>J512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106</v>
      </c>
      <c r="E70" s="176"/>
      <c r="F70" s="176"/>
      <c r="G70" s="176"/>
      <c r="H70" s="176"/>
      <c r="I70" s="176"/>
      <c r="J70" s="177">
        <f>J522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108</v>
      </c>
      <c r="E71" s="176"/>
      <c r="F71" s="176"/>
      <c r="G71" s="176"/>
      <c r="H71" s="176"/>
      <c r="I71" s="176"/>
      <c r="J71" s="177">
        <f>J538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109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Realizace opatření plánu PSZ v k.ú. Dětřichov u Moravské Třebové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91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>SO 02 - Polní cesta C3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k.ú. Dětřichov u Moravské Třebové</v>
      </c>
      <c r="G85" s="42"/>
      <c r="H85" s="42"/>
      <c r="I85" s="34" t="s">
        <v>23</v>
      </c>
      <c r="J85" s="74" t="str">
        <f>IF(J12="","",J12)</f>
        <v>27. 2. 2024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40.05" customHeight="1">
      <c r="A87" s="40"/>
      <c r="B87" s="41"/>
      <c r="C87" s="34" t="s">
        <v>25</v>
      </c>
      <c r="D87" s="42"/>
      <c r="E87" s="42"/>
      <c r="F87" s="29" t="str">
        <f>E15</f>
        <v>ČR - SPÚ, KPÚ pro Pardubický kraj</v>
      </c>
      <c r="G87" s="42"/>
      <c r="H87" s="42"/>
      <c r="I87" s="34" t="s">
        <v>32</v>
      </c>
      <c r="J87" s="38" t="str">
        <f>E21</f>
        <v>Hanousek s.r.o., Barákova 2745/41,796 01 Prostějov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30</v>
      </c>
      <c r="D88" s="42"/>
      <c r="E88" s="42"/>
      <c r="F88" s="29" t="str">
        <f>IF(E18="","",E18)</f>
        <v>Vyplň údaj</v>
      </c>
      <c r="G88" s="42"/>
      <c r="H88" s="42"/>
      <c r="I88" s="34" t="s">
        <v>36</v>
      </c>
      <c r="J88" s="38" t="str">
        <f>E24</f>
        <v>Ing. Jan Krč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110</v>
      </c>
      <c r="D90" s="182" t="s">
        <v>58</v>
      </c>
      <c r="E90" s="182" t="s">
        <v>54</v>
      </c>
      <c r="F90" s="182" t="s">
        <v>55</v>
      </c>
      <c r="G90" s="182" t="s">
        <v>111</v>
      </c>
      <c r="H90" s="182" t="s">
        <v>112</v>
      </c>
      <c r="I90" s="182" t="s">
        <v>113</v>
      </c>
      <c r="J90" s="182" t="s">
        <v>97</v>
      </c>
      <c r="K90" s="183" t="s">
        <v>114</v>
      </c>
      <c r="L90" s="184"/>
      <c r="M90" s="94" t="s">
        <v>19</v>
      </c>
      <c r="N90" s="95" t="s">
        <v>43</v>
      </c>
      <c r="O90" s="95" t="s">
        <v>115</v>
      </c>
      <c r="P90" s="95" t="s">
        <v>116</v>
      </c>
      <c r="Q90" s="95" t="s">
        <v>117</v>
      </c>
      <c r="R90" s="95" t="s">
        <v>118</v>
      </c>
      <c r="S90" s="95" t="s">
        <v>119</v>
      </c>
      <c r="T90" s="96" t="s">
        <v>120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121</v>
      </c>
      <c r="D91" s="42"/>
      <c r="E91" s="42"/>
      <c r="F91" s="42"/>
      <c r="G91" s="42"/>
      <c r="H91" s="42"/>
      <c r="I91" s="42"/>
      <c r="J91" s="185">
        <f>BK91</f>
        <v>0</v>
      </c>
      <c r="K91" s="42"/>
      <c r="L91" s="46"/>
      <c r="M91" s="97"/>
      <c r="N91" s="186"/>
      <c r="O91" s="98"/>
      <c r="P91" s="187">
        <f>P92+P489</f>
        <v>0</v>
      </c>
      <c r="Q91" s="98"/>
      <c r="R91" s="187">
        <f>R92+R489</f>
        <v>2813.09804876</v>
      </c>
      <c r="S91" s="98"/>
      <c r="T91" s="188">
        <f>T92+T489</f>
        <v>3.5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72</v>
      </c>
      <c r="AU91" s="19" t="s">
        <v>98</v>
      </c>
      <c r="BK91" s="189">
        <f>BK92+BK489</f>
        <v>0</v>
      </c>
    </row>
    <row r="92" s="12" customFormat="1" ht="25.92" customHeight="1">
      <c r="A92" s="12"/>
      <c r="B92" s="190"/>
      <c r="C92" s="191"/>
      <c r="D92" s="192" t="s">
        <v>72</v>
      </c>
      <c r="E92" s="193" t="s">
        <v>122</v>
      </c>
      <c r="F92" s="193" t="s">
        <v>123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P93+P341+P369+P392+P451+P484</f>
        <v>0</v>
      </c>
      <c r="Q92" s="198"/>
      <c r="R92" s="199">
        <f>R93+R341+R369+R392+R451+R484</f>
        <v>2813.09804876</v>
      </c>
      <c r="S92" s="198"/>
      <c r="T92" s="200">
        <f>T93+T341+T369+T392+T451+T484</f>
        <v>3.5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81</v>
      </c>
      <c r="AT92" s="202" t="s">
        <v>72</v>
      </c>
      <c r="AU92" s="202" t="s">
        <v>73</v>
      </c>
      <c r="AY92" s="201" t="s">
        <v>124</v>
      </c>
      <c r="BK92" s="203">
        <f>BK93+BK341+BK369+BK392+BK451+BK484</f>
        <v>0</v>
      </c>
    </row>
    <row r="93" s="12" customFormat="1" ht="22.8" customHeight="1">
      <c r="A93" s="12"/>
      <c r="B93" s="190"/>
      <c r="C93" s="191"/>
      <c r="D93" s="192" t="s">
        <v>72</v>
      </c>
      <c r="E93" s="204" t="s">
        <v>81</v>
      </c>
      <c r="F93" s="204" t="s">
        <v>125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SUM(P94:P340)</f>
        <v>0</v>
      </c>
      <c r="Q93" s="198"/>
      <c r="R93" s="199">
        <f>SUM(R94:R340)</f>
        <v>8.1094130000000018</v>
      </c>
      <c r="S93" s="198"/>
      <c r="T93" s="200">
        <f>SUM(T94:T340)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81</v>
      </c>
      <c r="AT93" s="202" t="s">
        <v>72</v>
      </c>
      <c r="AU93" s="202" t="s">
        <v>81</v>
      </c>
      <c r="AY93" s="201" t="s">
        <v>124</v>
      </c>
      <c r="BK93" s="203">
        <f>SUM(BK94:BK340)</f>
        <v>0</v>
      </c>
    </row>
    <row r="94" s="2" customFormat="1" ht="16.5" customHeight="1">
      <c r="A94" s="40"/>
      <c r="B94" s="41"/>
      <c r="C94" s="206" t="s">
        <v>81</v>
      </c>
      <c r="D94" s="206" t="s">
        <v>126</v>
      </c>
      <c r="E94" s="207" t="s">
        <v>399</v>
      </c>
      <c r="F94" s="208" t="s">
        <v>400</v>
      </c>
      <c r="G94" s="209" t="s">
        <v>129</v>
      </c>
      <c r="H94" s="210">
        <v>414</v>
      </c>
      <c r="I94" s="211"/>
      <c r="J94" s="212">
        <f>ROUND(I94*H94,2)</f>
        <v>0</v>
      </c>
      <c r="K94" s="208" t="s">
        <v>130</v>
      </c>
      <c r="L94" s="46"/>
      <c r="M94" s="213" t="s">
        <v>19</v>
      </c>
      <c r="N94" s="214" t="s">
        <v>44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131</v>
      </c>
      <c r="AT94" s="217" t="s">
        <v>126</v>
      </c>
      <c r="AU94" s="217" t="s">
        <v>83</v>
      </c>
      <c r="AY94" s="19" t="s">
        <v>124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81</v>
      </c>
      <c r="BK94" s="218">
        <f>ROUND(I94*H94,2)</f>
        <v>0</v>
      </c>
      <c r="BL94" s="19" t="s">
        <v>131</v>
      </c>
      <c r="BM94" s="217" t="s">
        <v>401</v>
      </c>
    </row>
    <row r="95" s="2" customFormat="1">
      <c r="A95" s="40"/>
      <c r="B95" s="41"/>
      <c r="C95" s="42"/>
      <c r="D95" s="219" t="s">
        <v>133</v>
      </c>
      <c r="E95" s="42"/>
      <c r="F95" s="220" t="s">
        <v>402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133</v>
      </c>
      <c r="AU95" s="19" t="s">
        <v>83</v>
      </c>
    </row>
    <row r="96" s="13" customFormat="1">
      <c r="A96" s="13"/>
      <c r="B96" s="224"/>
      <c r="C96" s="225"/>
      <c r="D96" s="226" t="s">
        <v>135</v>
      </c>
      <c r="E96" s="227" t="s">
        <v>19</v>
      </c>
      <c r="F96" s="228" t="s">
        <v>403</v>
      </c>
      <c r="G96" s="225"/>
      <c r="H96" s="227" t="s">
        <v>19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135</v>
      </c>
      <c r="AU96" s="234" t="s">
        <v>83</v>
      </c>
      <c r="AV96" s="13" t="s">
        <v>81</v>
      </c>
      <c r="AW96" s="13" t="s">
        <v>35</v>
      </c>
      <c r="AX96" s="13" t="s">
        <v>73</v>
      </c>
      <c r="AY96" s="234" t="s">
        <v>124</v>
      </c>
    </row>
    <row r="97" s="13" customFormat="1">
      <c r="A97" s="13"/>
      <c r="B97" s="224"/>
      <c r="C97" s="225"/>
      <c r="D97" s="226" t="s">
        <v>135</v>
      </c>
      <c r="E97" s="227" t="s">
        <v>19</v>
      </c>
      <c r="F97" s="228" t="s">
        <v>404</v>
      </c>
      <c r="G97" s="225"/>
      <c r="H97" s="227" t="s">
        <v>19</v>
      </c>
      <c r="I97" s="229"/>
      <c r="J97" s="225"/>
      <c r="K97" s="225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135</v>
      </c>
      <c r="AU97" s="234" t="s">
        <v>83</v>
      </c>
      <c r="AV97" s="13" t="s">
        <v>81</v>
      </c>
      <c r="AW97" s="13" t="s">
        <v>35</v>
      </c>
      <c r="AX97" s="13" t="s">
        <v>73</v>
      </c>
      <c r="AY97" s="234" t="s">
        <v>124</v>
      </c>
    </row>
    <row r="98" s="13" customFormat="1">
      <c r="A98" s="13"/>
      <c r="B98" s="224"/>
      <c r="C98" s="225"/>
      <c r="D98" s="226" t="s">
        <v>135</v>
      </c>
      <c r="E98" s="227" t="s">
        <v>19</v>
      </c>
      <c r="F98" s="228" t="s">
        <v>405</v>
      </c>
      <c r="G98" s="225"/>
      <c r="H98" s="227" t="s">
        <v>19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135</v>
      </c>
      <c r="AU98" s="234" t="s">
        <v>83</v>
      </c>
      <c r="AV98" s="13" t="s">
        <v>81</v>
      </c>
      <c r="AW98" s="13" t="s">
        <v>35</v>
      </c>
      <c r="AX98" s="13" t="s">
        <v>73</v>
      </c>
      <c r="AY98" s="234" t="s">
        <v>124</v>
      </c>
    </row>
    <row r="99" s="14" customFormat="1">
      <c r="A99" s="14"/>
      <c r="B99" s="235"/>
      <c r="C99" s="236"/>
      <c r="D99" s="226" t="s">
        <v>135</v>
      </c>
      <c r="E99" s="237" t="s">
        <v>19</v>
      </c>
      <c r="F99" s="238" t="s">
        <v>406</v>
      </c>
      <c r="G99" s="236"/>
      <c r="H99" s="239">
        <v>414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135</v>
      </c>
      <c r="AU99" s="245" t="s">
        <v>83</v>
      </c>
      <c r="AV99" s="14" t="s">
        <v>83</v>
      </c>
      <c r="AW99" s="14" t="s">
        <v>35</v>
      </c>
      <c r="AX99" s="14" t="s">
        <v>81</v>
      </c>
      <c r="AY99" s="245" t="s">
        <v>124</v>
      </c>
    </row>
    <row r="100" s="2" customFormat="1" ht="21.75" customHeight="1">
      <c r="A100" s="40"/>
      <c r="B100" s="41"/>
      <c r="C100" s="206" t="s">
        <v>83</v>
      </c>
      <c r="D100" s="206" t="s">
        <v>126</v>
      </c>
      <c r="E100" s="207" t="s">
        <v>407</v>
      </c>
      <c r="F100" s="208" t="s">
        <v>408</v>
      </c>
      <c r="G100" s="209" t="s">
        <v>129</v>
      </c>
      <c r="H100" s="210">
        <v>4229</v>
      </c>
      <c r="I100" s="211"/>
      <c r="J100" s="212">
        <f>ROUND(I100*H100,2)</f>
        <v>0</v>
      </c>
      <c r="K100" s="208" t="s">
        <v>130</v>
      </c>
      <c r="L100" s="46"/>
      <c r="M100" s="213" t="s">
        <v>19</v>
      </c>
      <c r="N100" s="214" t="s">
        <v>44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131</v>
      </c>
      <c r="AT100" s="217" t="s">
        <v>126</v>
      </c>
      <c r="AU100" s="217" t="s">
        <v>83</v>
      </c>
      <c r="AY100" s="19" t="s">
        <v>124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81</v>
      </c>
      <c r="BK100" s="218">
        <f>ROUND(I100*H100,2)</f>
        <v>0</v>
      </c>
      <c r="BL100" s="19" t="s">
        <v>131</v>
      </c>
      <c r="BM100" s="217" t="s">
        <v>409</v>
      </c>
    </row>
    <row r="101" s="2" customFormat="1">
      <c r="A101" s="40"/>
      <c r="B101" s="41"/>
      <c r="C101" s="42"/>
      <c r="D101" s="219" t="s">
        <v>133</v>
      </c>
      <c r="E101" s="42"/>
      <c r="F101" s="220" t="s">
        <v>410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133</v>
      </c>
      <c r="AU101" s="19" t="s">
        <v>83</v>
      </c>
    </row>
    <row r="102" s="13" customFormat="1">
      <c r="A102" s="13"/>
      <c r="B102" s="224"/>
      <c r="C102" s="225"/>
      <c r="D102" s="226" t="s">
        <v>135</v>
      </c>
      <c r="E102" s="227" t="s">
        <v>19</v>
      </c>
      <c r="F102" s="228" t="s">
        <v>403</v>
      </c>
      <c r="G102" s="225"/>
      <c r="H102" s="227" t="s">
        <v>19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135</v>
      </c>
      <c r="AU102" s="234" t="s">
        <v>83</v>
      </c>
      <c r="AV102" s="13" t="s">
        <v>81</v>
      </c>
      <c r="AW102" s="13" t="s">
        <v>35</v>
      </c>
      <c r="AX102" s="13" t="s">
        <v>73</v>
      </c>
      <c r="AY102" s="234" t="s">
        <v>124</v>
      </c>
    </row>
    <row r="103" s="13" customFormat="1">
      <c r="A103" s="13"/>
      <c r="B103" s="224"/>
      <c r="C103" s="225"/>
      <c r="D103" s="226" t="s">
        <v>135</v>
      </c>
      <c r="E103" s="227" t="s">
        <v>19</v>
      </c>
      <c r="F103" s="228" t="s">
        <v>411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135</v>
      </c>
      <c r="AU103" s="234" t="s">
        <v>83</v>
      </c>
      <c r="AV103" s="13" t="s">
        <v>81</v>
      </c>
      <c r="AW103" s="13" t="s">
        <v>35</v>
      </c>
      <c r="AX103" s="13" t="s">
        <v>73</v>
      </c>
      <c r="AY103" s="234" t="s">
        <v>124</v>
      </c>
    </row>
    <row r="104" s="14" customFormat="1">
      <c r="A104" s="14"/>
      <c r="B104" s="235"/>
      <c r="C104" s="236"/>
      <c r="D104" s="226" t="s">
        <v>135</v>
      </c>
      <c r="E104" s="237" t="s">
        <v>19</v>
      </c>
      <c r="F104" s="238" t="s">
        <v>412</v>
      </c>
      <c r="G104" s="236"/>
      <c r="H104" s="239">
        <v>2443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135</v>
      </c>
      <c r="AU104" s="245" t="s">
        <v>83</v>
      </c>
      <c r="AV104" s="14" t="s">
        <v>83</v>
      </c>
      <c r="AW104" s="14" t="s">
        <v>35</v>
      </c>
      <c r="AX104" s="14" t="s">
        <v>73</v>
      </c>
      <c r="AY104" s="245" t="s">
        <v>124</v>
      </c>
    </row>
    <row r="105" s="13" customFormat="1">
      <c r="A105" s="13"/>
      <c r="B105" s="224"/>
      <c r="C105" s="225"/>
      <c r="D105" s="226" t="s">
        <v>135</v>
      </c>
      <c r="E105" s="227" t="s">
        <v>19</v>
      </c>
      <c r="F105" s="228" t="s">
        <v>413</v>
      </c>
      <c r="G105" s="225"/>
      <c r="H105" s="227" t="s">
        <v>19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135</v>
      </c>
      <c r="AU105" s="234" t="s">
        <v>83</v>
      </c>
      <c r="AV105" s="13" t="s">
        <v>81</v>
      </c>
      <c r="AW105" s="13" t="s">
        <v>35</v>
      </c>
      <c r="AX105" s="13" t="s">
        <v>73</v>
      </c>
      <c r="AY105" s="234" t="s">
        <v>124</v>
      </c>
    </row>
    <row r="106" s="13" customFormat="1">
      <c r="A106" s="13"/>
      <c r="B106" s="224"/>
      <c r="C106" s="225"/>
      <c r="D106" s="226" t="s">
        <v>135</v>
      </c>
      <c r="E106" s="227" t="s">
        <v>19</v>
      </c>
      <c r="F106" s="228" t="s">
        <v>414</v>
      </c>
      <c r="G106" s="225"/>
      <c r="H106" s="227" t="s">
        <v>19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135</v>
      </c>
      <c r="AU106" s="234" t="s">
        <v>83</v>
      </c>
      <c r="AV106" s="13" t="s">
        <v>81</v>
      </c>
      <c r="AW106" s="13" t="s">
        <v>35</v>
      </c>
      <c r="AX106" s="13" t="s">
        <v>73</v>
      </c>
      <c r="AY106" s="234" t="s">
        <v>124</v>
      </c>
    </row>
    <row r="107" s="14" customFormat="1">
      <c r="A107" s="14"/>
      <c r="B107" s="235"/>
      <c r="C107" s="236"/>
      <c r="D107" s="226" t="s">
        <v>135</v>
      </c>
      <c r="E107" s="237" t="s">
        <v>19</v>
      </c>
      <c r="F107" s="238" t="s">
        <v>415</v>
      </c>
      <c r="G107" s="236"/>
      <c r="H107" s="239">
        <v>893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135</v>
      </c>
      <c r="AU107" s="245" t="s">
        <v>83</v>
      </c>
      <c r="AV107" s="14" t="s">
        <v>83</v>
      </c>
      <c r="AW107" s="14" t="s">
        <v>35</v>
      </c>
      <c r="AX107" s="14" t="s">
        <v>73</v>
      </c>
      <c r="AY107" s="245" t="s">
        <v>124</v>
      </c>
    </row>
    <row r="108" s="13" customFormat="1">
      <c r="A108" s="13"/>
      <c r="B108" s="224"/>
      <c r="C108" s="225"/>
      <c r="D108" s="226" t="s">
        <v>135</v>
      </c>
      <c r="E108" s="227" t="s">
        <v>19</v>
      </c>
      <c r="F108" s="228" t="s">
        <v>416</v>
      </c>
      <c r="G108" s="225"/>
      <c r="H108" s="227" t="s">
        <v>19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135</v>
      </c>
      <c r="AU108" s="234" t="s">
        <v>83</v>
      </c>
      <c r="AV108" s="13" t="s">
        <v>81</v>
      </c>
      <c r="AW108" s="13" t="s">
        <v>35</v>
      </c>
      <c r="AX108" s="13" t="s">
        <v>73</v>
      </c>
      <c r="AY108" s="234" t="s">
        <v>124</v>
      </c>
    </row>
    <row r="109" s="13" customFormat="1">
      <c r="A109" s="13"/>
      <c r="B109" s="224"/>
      <c r="C109" s="225"/>
      <c r="D109" s="226" t="s">
        <v>135</v>
      </c>
      <c r="E109" s="227" t="s">
        <v>19</v>
      </c>
      <c r="F109" s="228" t="s">
        <v>414</v>
      </c>
      <c r="G109" s="225"/>
      <c r="H109" s="227" t="s">
        <v>19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135</v>
      </c>
      <c r="AU109" s="234" t="s">
        <v>83</v>
      </c>
      <c r="AV109" s="13" t="s">
        <v>81</v>
      </c>
      <c r="AW109" s="13" t="s">
        <v>35</v>
      </c>
      <c r="AX109" s="13" t="s">
        <v>73</v>
      </c>
      <c r="AY109" s="234" t="s">
        <v>124</v>
      </c>
    </row>
    <row r="110" s="14" customFormat="1">
      <c r="A110" s="14"/>
      <c r="B110" s="235"/>
      <c r="C110" s="236"/>
      <c r="D110" s="226" t="s">
        <v>135</v>
      </c>
      <c r="E110" s="237" t="s">
        <v>19</v>
      </c>
      <c r="F110" s="238" t="s">
        <v>415</v>
      </c>
      <c r="G110" s="236"/>
      <c r="H110" s="239">
        <v>893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135</v>
      </c>
      <c r="AU110" s="245" t="s">
        <v>83</v>
      </c>
      <c r="AV110" s="14" t="s">
        <v>83</v>
      </c>
      <c r="AW110" s="14" t="s">
        <v>35</v>
      </c>
      <c r="AX110" s="14" t="s">
        <v>73</v>
      </c>
      <c r="AY110" s="245" t="s">
        <v>124</v>
      </c>
    </row>
    <row r="111" s="15" customFormat="1">
      <c r="A111" s="15"/>
      <c r="B111" s="263"/>
      <c r="C111" s="264"/>
      <c r="D111" s="226" t="s">
        <v>135</v>
      </c>
      <c r="E111" s="265" t="s">
        <v>19</v>
      </c>
      <c r="F111" s="266" t="s">
        <v>417</v>
      </c>
      <c r="G111" s="264"/>
      <c r="H111" s="267">
        <v>4229</v>
      </c>
      <c r="I111" s="268"/>
      <c r="J111" s="264"/>
      <c r="K111" s="264"/>
      <c r="L111" s="269"/>
      <c r="M111" s="270"/>
      <c r="N111" s="271"/>
      <c r="O111" s="271"/>
      <c r="P111" s="271"/>
      <c r="Q111" s="271"/>
      <c r="R111" s="271"/>
      <c r="S111" s="271"/>
      <c r="T111" s="272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3" t="s">
        <v>135</v>
      </c>
      <c r="AU111" s="273" t="s">
        <v>83</v>
      </c>
      <c r="AV111" s="15" t="s">
        <v>131</v>
      </c>
      <c r="AW111" s="15" t="s">
        <v>35</v>
      </c>
      <c r="AX111" s="15" t="s">
        <v>81</v>
      </c>
      <c r="AY111" s="273" t="s">
        <v>124</v>
      </c>
    </row>
    <row r="112" s="2" customFormat="1" ht="24.15" customHeight="1">
      <c r="A112" s="40"/>
      <c r="B112" s="41"/>
      <c r="C112" s="206" t="s">
        <v>142</v>
      </c>
      <c r="D112" s="206" t="s">
        <v>126</v>
      </c>
      <c r="E112" s="207" t="s">
        <v>418</v>
      </c>
      <c r="F112" s="208" t="s">
        <v>419</v>
      </c>
      <c r="G112" s="209" t="s">
        <v>129</v>
      </c>
      <c r="H112" s="210">
        <v>20</v>
      </c>
      <c r="I112" s="211"/>
      <c r="J112" s="212">
        <f>ROUND(I112*H112,2)</f>
        <v>0</v>
      </c>
      <c r="K112" s="208" t="s">
        <v>130</v>
      </c>
      <c r="L112" s="46"/>
      <c r="M112" s="213" t="s">
        <v>19</v>
      </c>
      <c r="N112" s="214" t="s">
        <v>44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131</v>
      </c>
      <c r="AT112" s="217" t="s">
        <v>126</v>
      </c>
      <c r="AU112" s="217" t="s">
        <v>83</v>
      </c>
      <c r="AY112" s="19" t="s">
        <v>124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81</v>
      </c>
      <c r="BK112" s="218">
        <f>ROUND(I112*H112,2)</f>
        <v>0</v>
      </c>
      <c r="BL112" s="19" t="s">
        <v>131</v>
      </c>
      <c r="BM112" s="217" t="s">
        <v>420</v>
      </c>
    </row>
    <row r="113" s="2" customFormat="1">
      <c r="A113" s="40"/>
      <c r="B113" s="41"/>
      <c r="C113" s="42"/>
      <c r="D113" s="219" t="s">
        <v>133</v>
      </c>
      <c r="E113" s="42"/>
      <c r="F113" s="220" t="s">
        <v>421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133</v>
      </c>
      <c r="AU113" s="19" t="s">
        <v>83</v>
      </c>
    </row>
    <row r="114" s="13" customFormat="1">
      <c r="A114" s="13"/>
      <c r="B114" s="224"/>
      <c r="C114" s="225"/>
      <c r="D114" s="226" t="s">
        <v>135</v>
      </c>
      <c r="E114" s="227" t="s">
        <v>19</v>
      </c>
      <c r="F114" s="228" t="s">
        <v>422</v>
      </c>
      <c r="G114" s="225"/>
      <c r="H114" s="227" t="s">
        <v>19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135</v>
      </c>
      <c r="AU114" s="234" t="s">
        <v>83</v>
      </c>
      <c r="AV114" s="13" t="s">
        <v>81</v>
      </c>
      <c r="AW114" s="13" t="s">
        <v>35</v>
      </c>
      <c r="AX114" s="13" t="s">
        <v>73</v>
      </c>
      <c r="AY114" s="234" t="s">
        <v>124</v>
      </c>
    </row>
    <row r="115" s="14" customFormat="1">
      <c r="A115" s="14"/>
      <c r="B115" s="235"/>
      <c r="C115" s="236"/>
      <c r="D115" s="226" t="s">
        <v>135</v>
      </c>
      <c r="E115" s="237" t="s">
        <v>19</v>
      </c>
      <c r="F115" s="238" t="s">
        <v>254</v>
      </c>
      <c r="G115" s="236"/>
      <c r="H115" s="239">
        <v>20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135</v>
      </c>
      <c r="AU115" s="245" t="s">
        <v>83</v>
      </c>
      <c r="AV115" s="14" t="s">
        <v>83</v>
      </c>
      <c r="AW115" s="14" t="s">
        <v>35</v>
      </c>
      <c r="AX115" s="14" t="s">
        <v>81</v>
      </c>
      <c r="AY115" s="245" t="s">
        <v>124</v>
      </c>
    </row>
    <row r="116" s="2" customFormat="1" ht="21.75" customHeight="1">
      <c r="A116" s="40"/>
      <c r="B116" s="41"/>
      <c r="C116" s="206" t="s">
        <v>131</v>
      </c>
      <c r="D116" s="206" t="s">
        <v>126</v>
      </c>
      <c r="E116" s="207" t="s">
        <v>423</v>
      </c>
      <c r="F116" s="208" t="s">
        <v>424</v>
      </c>
      <c r="G116" s="209" t="s">
        <v>326</v>
      </c>
      <c r="H116" s="210">
        <v>2</v>
      </c>
      <c r="I116" s="211"/>
      <c r="J116" s="212">
        <f>ROUND(I116*H116,2)</f>
        <v>0</v>
      </c>
      <c r="K116" s="208" t="s">
        <v>130</v>
      </c>
      <c r="L116" s="46"/>
      <c r="M116" s="213" t="s">
        <v>19</v>
      </c>
      <c r="N116" s="214" t="s">
        <v>44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131</v>
      </c>
      <c r="AT116" s="217" t="s">
        <v>126</v>
      </c>
      <c r="AU116" s="217" t="s">
        <v>83</v>
      </c>
      <c r="AY116" s="19" t="s">
        <v>124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81</v>
      </c>
      <c r="BK116" s="218">
        <f>ROUND(I116*H116,2)</f>
        <v>0</v>
      </c>
      <c r="BL116" s="19" t="s">
        <v>131</v>
      </c>
      <c r="BM116" s="217" t="s">
        <v>425</v>
      </c>
    </row>
    <row r="117" s="2" customFormat="1">
      <c r="A117" s="40"/>
      <c r="B117" s="41"/>
      <c r="C117" s="42"/>
      <c r="D117" s="219" t="s">
        <v>133</v>
      </c>
      <c r="E117" s="42"/>
      <c r="F117" s="220" t="s">
        <v>426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133</v>
      </c>
      <c r="AU117" s="19" t="s">
        <v>83</v>
      </c>
    </row>
    <row r="118" s="13" customFormat="1">
      <c r="A118" s="13"/>
      <c r="B118" s="224"/>
      <c r="C118" s="225"/>
      <c r="D118" s="226" t="s">
        <v>135</v>
      </c>
      <c r="E118" s="227" t="s">
        <v>19</v>
      </c>
      <c r="F118" s="228" t="s">
        <v>422</v>
      </c>
      <c r="G118" s="225"/>
      <c r="H118" s="227" t="s">
        <v>19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135</v>
      </c>
      <c r="AU118" s="234" t="s">
        <v>83</v>
      </c>
      <c r="AV118" s="13" t="s">
        <v>81</v>
      </c>
      <c r="AW118" s="13" t="s">
        <v>35</v>
      </c>
      <c r="AX118" s="13" t="s">
        <v>73</v>
      </c>
      <c r="AY118" s="234" t="s">
        <v>124</v>
      </c>
    </row>
    <row r="119" s="14" customFormat="1">
      <c r="A119" s="14"/>
      <c r="B119" s="235"/>
      <c r="C119" s="236"/>
      <c r="D119" s="226" t="s">
        <v>135</v>
      </c>
      <c r="E119" s="237" t="s">
        <v>19</v>
      </c>
      <c r="F119" s="238" t="s">
        <v>83</v>
      </c>
      <c r="G119" s="236"/>
      <c r="H119" s="239">
        <v>2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135</v>
      </c>
      <c r="AU119" s="245" t="s">
        <v>83</v>
      </c>
      <c r="AV119" s="14" t="s">
        <v>83</v>
      </c>
      <c r="AW119" s="14" t="s">
        <v>35</v>
      </c>
      <c r="AX119" s="14" t="s">
        <v>81</v>
      </c>
      <c r="AY119" s="245" t="s">
        <v>124</v>
      </c>
    </row>
    <row r="120" s="2" customFormat="1" ht="24.15" customHeight="1">
      <c r="A120" s="40"/>
      <c r="B120" s="41"/>
      <c r="C120" s="206" t="s">
        <v>154</v>
      </c>
      <c r="D120" s="206" t="s">
        <v>126</v>
      </c>
      <c r="E120" s="207" t="s">
        <v>427</v>
      </c>
      <c r="F120" s="208" t="s">
        <v>428</v>
      </c>
      <c r="G120" s="209" t="s">
        <v>326</v>
      </c>
      <c r="H120" s="210">
        <v>2</v>
      </c>
      <c r="I120" s="211"/>
      <c r="J120" s="212">
        <f>ROUND(I120*H120,2)</f>
        <v>0</v>
      </c>
      <c r="K120" s="208" t="s">
        <v>130</v>
      </c>
      <c r="L120" s="46"/>
      <c r="M120" s="213" t="s">
        <v>19</v>
      </c>
      <c r="N120" s="214" t="s">
        <v>44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131</v>
      </c>
      <c r="AT120" s="217" t="s">
        <v>126</v>
      </c>
      <c r="AU120" s="217" t="s">
        <v>83</v>
      </c>
      <c r="AY120" s="19" t="s">
        <v>124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81</v>
      </c>
      <c r="BK120" s="218">
        <f>ROUND(I120*H120,2)</f>
        <v>0</v>
      </c>
      <c r="BL120" s="19" t="s">
        <v>131</v>
      </c>
      <c r="BM120" s="217" t="s">
        <v>429</v>
      </c>
    </row>
    <row r="121" s="2" customFormat="1">
      <c r="A121" s="40"/>
      <c r="B121" s="41"/>
      <c r="C121" s="42"/>
      <c r="D121" s="219" t="s">
        <v>133</v>
      </c>
      <c r="E121" s="42"/>
      <c r="F121" s="220" t="s">
        <v>430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133</v>
      </c>
      <c r="AU121" s="19" t="s">
        <v>83</v>
      </c>
    </row>
    <row r="122" s="13" customFormat="1">
      <c r="A122" s="13"/>
      <c r="B122" s="224"/>
      <c r="C122" s="225"/>
      <c r="D122" s="226" t="s">
        <v>135</v>
      </c>
      <c r="E122" s="227" t="s">
        <v>19</v>
      </c>
      <c r="F122" s="228" t="s">
        <v>422</v>
      </c>
      <c r="G122" s="225"/>
      <c r="H122" s="227" t="s">
        <v>19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135</v>
      </c>
      <c r="AU122" s="234" t="s">
        <v>83</v>
      </c>
      <c r="AV122" s="13" t="s">
        <v>81</v>
      </c>
      <c r="AW122" s="13" t="s">
        <v>35</v>
      </c>
      <c r="AX122" s="13" t="s">
        <v>73</v>
      </c>
      <c r="AY122" s="234" t="s">
        <v>124</v>
      </c>
    </row>
    <row r="123" s="14" customFormat="1">
      <c r="A123" s="14"/>
      <c r="B123" s="235"/>
      <c r="C123" s="236"/>
      <c r="D123" s="226" t="s">
        <v>135</v>
      </c>
      <c r="E123" s="237" t="s">
        <v>19</v>
      </c>
      <c r="F123" s="238" t="s">
        <v>83</v>
      </c>
      <c r="G123" s="236"/>
      <c r="H123" s="239">
        <v>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135</v>
      </c>
      <c r="AU123" s="245" t="s">
        <v>83</v>
      </c>
      <c r="AV123" s="14" t="s">
        <v>83</v>
      </c>
      <c r="AW123" s="14" t="s">
        <v>35</v>
      </c>
      <c r="AX123" s="14" t="s">
        <v>81</v>
      </c>
      <c r="AY123" s="245" t="s">
        <v>124</v>
      </c>
    </row>
    <row r="124" s="2" customFormat="1" ht="21.75" customHeight="1">
      <c r="A124" s="40"/>
      <c r="B124" s="41"/>
      <c r="C124" s="206" t="s">
        <v>161</v>
      </c>
      <c r="D124" s="206" t="s">
        <v>126</v>
      </c>
      <c r="E124" s="207" t="s">
        <v>431</v>
      </c>
      <c r="F124" s="208" t="s">
        <v>432</v>
      </c>
      <c r="G124" s="209" t="s">
        <v>129</v>
      </c>
      <c r="H124" s="210">
        <v>20</v>
      </c>
      <c r="I124" s="211"/>
      <c r="J124" s="212">
        <f>ROUND(I124*H124,2)</f>
        <v>0</v>
      </c>
      <c r="K124" s="208" t="s">
        <v>130</v>
      </c>
      <c r="L124" s="46"/>
      <c r="M124" s="213" t="s">
        <v>19</v>
      </c>
      <c r="N124" s="214" t="s">
        <v>44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131</v>
      </c>
      <c r="AT124" s="217" t="s">
        <v>126</v>
      </c>
      <c r="AU124" s="217" t="s">
        <v>83</v>
      </c>
      <c r="AY124" s="19" t="s">
        <v>124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81</v>
      </c>
      <c r="BK124" s="218">
        <f>ROUND(I124*H124,2)</f>
        <v>0</v>
      </c>
      <c r="BL124" s="19" t="s">
        <v>131</v>
      </c>
      <c r="BM124" s="217" t="s">
        <v>433</v>
      </c>
    </row>
    <row r="125" s="2" customFormat="1">
      <c r="A125" s="40"/>
      <c r="B125" s="41"/>
      <c r="C125" s="42"/>
      <c r="D125" s="219" t="s">
        <v>133</v>
      </c>
      <c r="E125" s="42"/>
      <c r="F125" s="220" t="s">
        <v>434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133</v>
      </c>
      <c r="AU125" s="19" t="s">
        <v>83</v>
      </c>
    </row>
    <row r="126" s="13" customFormat="1">
      <c r="A126" s="13"/>
      <c r="B126" s="224"/>
      <c r="C126" s="225"/>
      <c r="D126" s="226" t="s">
        <v>135</v>
      </c>
      <c r="E126" s="227" t="s">
        <v>19</v>
      </c>
      <c r="F126" s="228" t="s">
        <v>422</v>
      </c>
      <c r="G126" s="225"/>
      <c r="H126" s="227" t="s">
        <v>19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135</v>
      </c>
      <c r="AU126" s="234" t="s">
        <v>83</v>
      </c>
      <c r="AV126" s="13" t="s">
        <v>81</v>
      </c>
      <c r="AW126" s="13" t="s">
        <v>35</v>
      </c>
      <c r="AX126" s="13" t="s">
        <v>73</v>
      </c>
      <c r="AY126" s="234" t="s">
        <v>124</v>
      </c>
    </row>
    <row r="127" s="14" customFormat="1">
      <c r="A127" s="14"/>
      <c r="B127" s="235"/>
      <c r="C127" s="236"/>
      <c r="D127" s="226" t="s">
        <v>135</v>
      </c>
      <c r="E127" s="237" t="s">
        <v>19</v>
      </c>
      <c r="F127" s="238" t="s">
        <v>254</v>
      </c>
      <c r="G127" s="236"/>
      <c r="H127" s="239">
        <v>20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135</v>
      </c>
      <c r="AU127" s="245" t="s">
        <v>83</v>
      </c>
      <c r="AV127" s="14" t="s">
        <v>83</v>
      </c>
      <c r="AW127" s="14" t="s">
        <v>35</v>
      </c>
      <c r="AX127" s="14" t="s">
        <v>81</v>
      </c>
      <c r="AY127" s="245" t="s">
        <v>124</v>
      </c>
    </row>
    <row r="128" s="2" customFormat="1" ht="21.75" customHeight="1">
      <c r="A128" s="40"/>
      <c r="B128" s="41"/>
      <c r="C128" s="206" t="s">
        <v>166</v>
      </c>
      <c r="D128" s="206" t="s">
        <v>126</v>
      </c>
      <c r="E128" s="207" t="s">
        <v>435</v>
      </c>
      <c r="F128" s="208" t="s">
        <v>436</v>
      </c>
      <c r="G128" s="209" t="s">
        <v>326</v>
      </c>
      <c r="H128" s="210">
        <v>2</v>
      </c>
      <c r="I128" s="211"/>
      <c r="J128" s="212">
        <f>ROUND(I128*H128,2)</f>
        <v>0</v>
      </c>
      <c r="K128" s="208" t="s">
        <v>130</v>
      </c>
      <c r="L128" s="46"/>
      <c r="M128" s="213" t="s">
        <v>19</v>
      </c>
      <c r="N128" s="214" t="s">
        <v>44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131</v>
      </c>
      <c r="AT128" s="217" t="s">
        <v>126</v>
      </c>
      <c r="AU128" s="217" t="s">
        <v>83</v>
      </c>
      <c r="AY128" s="19" t="s">
        <v>124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81</v>
      </c>
      <c r="BK128" s="218">
        <f>ROUND(I128*H128,2)</f>
        <v>0</v>
      </c>
      <c r="BL128" s="19" t="s">
        <v>131</v>
      </c>
      <c r="BM128" s="217" t="s">
        <v>437</v>
      </c>
    </row>
    <row r="129" s="2" customFormat="1">
      <c r="A129" s="40"/>
      <c r="B129" s="41"/>
      <c r="C129" s="42"/>
      <c r="D129" s="219" t="s">
        <v>133</v>
      </c>
      <c r="E129" s="42"/>
      <c r="F129" s="220" t="s">
        <v>438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133</v>
      </c>
      <c r="AU129" s="19" t="s">
        <v>83</v>
      </c>
    </row>
    <row r="130" s="13" customFormat="1">
      <c r="A130" s="13"/>
      <c r="B130" s="224"/>
      <c r="C130" s="225"/>
      <c r="D130" s="226" t="s">
        <v>135</v>
      </c>
      <c r="E130" s="227" t="s">
        <v>19</v>
      </c>
      <c r="F130" s="228" t="s">
        <v>422</v>
      </c>
      <c r="G130" s="225"/>
      <c r="H130" s="227" t="s">
        <v>19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135</v>
      </c>
      <c r="AU130" s="234" t="s">
        <v>83</v>
      </c>
      <c r="AV130" s="13" t="s">
        <v>81</v>
      </c>
      <c r="AW130" s="13" t="s">
        <v>35</v>
      </c>
      <c r="AX130" s="13" t="s">
        <v>73</v>
      </c>
      <c r="AY130" s="234" t="s">
        <v>124</v>
      </c>
    </row>
    <row r="131" s="14" customFormat="1">
      <c r="A131" s="14"/>
      <c r="B131" s="235"/>
      <c r="C131" s="236"/>
      <c r="D131" s="226" t="s">
        <v>135</v>
      </c>
      <c r="E131" s="237" t="s">
        <v>19</v>
      </c>
      <c r="F131" s="238" t="s">
        <v>83</v>
      </c>
      <c r="G131" s="236"/>
      <c r="H131" s="239">
        <v>2</v>
      </c>
      <c r="I131" s="240"/>
      <c r="J131" s="236"/>
      <c r="K131" s="236"/>
      <c r="L131" s="241"/>
      <c r="M131" s="242"/>
      <c r="N131" s="243"/>
      <c r="O131" s="243"/>
      <c r="P131" s="243"/>
      <c r="Q131" s="243"/>
      <c r="R131" s="243"/>
      <c r="S131" s="243"/>
      <c r="T131" s="24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5" t="s">
        <v>135</v>
      </c>
      <c r="AU131" s="245" t="s">
        <v>83</v>
      </c>
      <c r="AV131" s="14" t="s">
        <v>83</v>
      </c>
      <c r="AW131" s="14" t="s">
        <v>35</v>
      </c>
      <c r="AX131" s="14" t="s">
        <v>81</v>
      </c>
      <c r="AY131" s="245" t="s">
        <v>124</v>
      </c>
    </row>
    <row r="132" s="2" customFormat="1" ht="16.5" customHeight="1">
      <c r="A132" s="40"/>
      <c r="B132" s="41"/>
      <c r="C132" s="206" t="s">
        <v>173</v>
      </c>
      <c r="D132" s="206" t="s">
        <v>126</v>
      </c>
      <c r="E132" s="207" t="s">
        <v>439</v>
      </c>
      <c r="F132" s="208" t="s">
        <v>440</v>
      </c>
      <c r="G132" s="209" t="s">
        <v>326</v>
      </c>
      <c r="H132" s="210">
        <v>2</v>
      </c>
      <c r="I132" s="211"/>
      <c r="J132" s="212">
        <f>ROUND(I132*H132,2)</f>
        <v>0</v>
      </c>
      <c r="K132" s="208" t="s">
        <v>130</v>
      </c>
      <c r="L132" s="46"/>
      <c r="M132" s="213" t="s">
        <v>19</v>
      </c>
      <c r="N132" s="214" t="s">
        <v>44</v>
      </c>
      <c r="O132" s="86"/>
      <c r="P132" s="215">
        <f>O132*H132</f>
        <v>0</v>
      </c>
      <c r="Q132" s="215">
        <v>9.0000000000000006E-05</v>
      </c>
      <c r="R132" s="215">
        <f>Q132*H132</f>
        <v>0.00018000000000000001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131</v>
      </c>
      <c r="AT132" s="217" t="s">
        <v>126</v>
      </c>
      <c r="AU132" s="217" t="s">
        <v>83</v>
      </c>
      <c r="AY132" s="19" t="s">
        <v>124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81</v>
      </c>
      <c r="BK132" s="218">
        <f>ROUND(I132*H132,2)</f>
        <v>0</v>
      </c>
      <c r="BL132" s="19" t="s">
        <v>131</v>
      </c>
      <c r="BM132" s="217" t="s">
        <v>441</v>
      </c>
    </row>
    <row r="133" s="2" customFormat="1">
      <c r="A133" s="40"/>
      <c r="B133" s="41"/>
      <c r="C133" s="42"/>
      <c r="D133" s="219" t="s">
        <v>133</v>
      </c>
      <c r="E133" s="42"/>
      <c r="F133" s="220" t="s">
        <v>442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133</v>
      </c>
      <c r="AU133" s="19" t="s">
        <v>83</v>
      </c>
    </row>
    <row r="134" s="13" customFormat="1">
      <c r="A134" s="13"/>
      <c r="B134" s="224"/>
      <c r="C134" s="225"/>
      <c r="D134" s="226" t="s">
        <v>135</v>
      </c>
      <c r="E134" s="227" t="s">
        <v>19</v>
      </c>
      <c r="F134" s="228" t="s">
        <v>422</v>
      </c>
      <c r="G134" s="225"/>
      <c r="H134" s="227" t="s">
        <v>19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135</v>
      </c>
      <c r="AU134" s="234" t="s">
        <v>83</v>
      </c>
      <c r="AV134" s="13" t="s">
        <v>81</v>
      </c>
      <c r="AW134" s="13" t="s">
        <v>35</v>
      </c>
      <c r="AX134" s="13" t="s">
        <v>73</v>
      </c>
      <c r="AY134" s="234" t="s">
        <v>124</v>
      </c>
    </row>
    <row r="135" s="14" customFormat="1">
      <c r="A135" s="14"/>
      <c r="B135" s="235"/>
      <c r="C135" s="236"/>
      <c r="D135" s="226" t="s">
        <v>135</v>
      </c>
      <c r="E135" s="237" t="s">
        <v>19</v>
      </c>
      <c r="F135" s="238" t="s">
        <v>83</v>
      </c>
      <c r="G135" s="236"/>
      <c r="H135" s="239">
        <v>2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5" t="s">
        <v>135</v>
      </c>
      <c r="AU135" s="245" t="s">
        <v>83</v>
      </c>
      <c r="AV135" s="14" t="s">
        <v>83</v>
      </c>
      <c r="AW135" s="14" t="s">
        <v>35</v>
      </c>
      <c r="AX135" s="14" t="s">
        <v>81</v>
      </c>
      <c r="AY135" s="245" t="s">
        <v>124</v>
      </c>
    </row>
    <row r="136" s="2" customFormat="1" ht="16.5" customHeight="1">
      <c r="A136" s="40"/>
      <c r="B136" s="41"/>
      <c r="C136" s="206" t="s">
        <v>180</v>
      </c>
      <c r="D136" s="206" t="s">
        <v>126</v>
      </c>
      <c r="E136" s="207" t="s">
        <v>443</v>
      </c>
      <c r="F136" s="208" t="s">
        <v>444</v>
      </c>
      <c r="G136" s="209" t="s">
        <v>445</v>
      </c>
      <c r="H136" s="210">
        <v>20</v>
      </c>
      <c r="I136" s="211"/>
      <c r="J136" s="212">
        <f>ROUND(I136*H136,2)</f>
        <v>0</v>
      </c>
      <c r="K136" s="208" t="s">
        <v>130</v>
      </c>
      <c r="L136" s="46"/>
      <c r="M136" s="213" t="s">
        <v>19</v>
      </c>
      <c r="N136" s="214" t="s">
        <v>44</v>
      </c>
      <c r="O136" s="86"/>
      <c r="P136" s="215">
        <f>O136*H136</f>
        <v>0</v>
      </c>
      <c r="Q136" s="215">
        <v>0.026980000000000001</v>
      </c>
      <c r="R136" s="215">
        <f>Q136*H136</f>
        <v>0.53959999999999997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131</v>
      </c>
      <c r="AT136" s="217" t="s">
        <v>126</v>
      </c>
      <c r="AU136" s="217" t="s">
        <v>83</v>
      </c>
      <c r="AY136" s="19" t="s">
        <v>124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81</v>
      </c>
      <c r="BK136" s="218">
        <f>ROUND(I136*H136,2)</f>
        <v>0</v>
      </c>
      <c r="BL136" s="19" t="s">
        <v>131</v>
      </c>
      <c r="BM136" s="217" t="s">
        <v>446</v>
      </c>
    </row>
    <row r="137" s="2" customFormat="1">
      <c r="A137" s="40"/>
      <c r="B137" s="41"/>
      <c r="C137" s="42"/>
      <c r="D137" s="219" t="s">
        <v>133</v>
      </c>
      <c r="E137" s="42"/>
      <c r="F137" s="220" t="s">
        <v>447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133</v>
      </c>
      <c r="AU137" s="19" t="s">
        <v>83</v>
      </c>
    </row>
    <row r="138" s="13" customFormat="1">
      <c r="A138" s="13"/>
      <c r="B138" s="224"/>
      <c r="C138" s="225"/>
      <c r="D138" s="226" t="s">
        <v>135</v>
      </c>
      <c r="E138" s="227" t="s">
        <v>19</v>
      </c>
      <c r="F138" s="228" t="s">
        <v>448</v>
      </c>
      <c r="G138" s="225"/>
      <c r="H138" s="227" t="s">
        <v>19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135</v>
      </c>
      <c r="AU138" s="234" t="s">
        <v>83</v>
      </c>
      <c r="AV138" s="13" t="s">
        <v>81</v>
      </c>
      <c r="AW138" s="13" t="s">
        <v>35</v>
      </c>
      <c r="AX138" s="13" t="s">
        <v>73</v>
      </c>
      <c r="AY138" s="234" t="s">
        <v>124</v>
      </c>
    </row>
    <row r="139" s="13" customFormat="1">
      <c r="A139" s="13"/>
      <c r="B139" s="224"/>
      <c r="C139" s="225"/>
      <c r="D139" s="226" t="s">
        <v>135</v>
      </c>
      <c r="E139" s="227" t="s">
        <v>19</v>
      </c>
      <c r="F139" s="228" t="s">
        <v>449</v>
      </c>
      <c r="G139" s="225"/>
      <c r="H139" s="227" t="s">
        <v>19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135</v>
      </c>
      <c r="AU139" s="234" t="s">
        <v>83</v>
      </c>
      <c r="AV139" s="13" t="s">
        <v>81</v>
      </c>
      <c r="AW139" s="13" t="s">
        <v>35</v>
      </c>
      <c r="AX139" s="13" t="s">
        <v>73</v>
      </c>
      <c r="AY139" s="234" t="s">
        <v>124</v>
      </c>
    </row>
    <row r="140" s="14" customFormat="1">
      <c r="A140" s="14"/>
      <c r="B140" s="235"/>
      <c r="C140" s="236"/>
      <c r="D140" s="226" t="s">
        <v>135</v>
      </c>
      <c r="E140" s="237" t="s">
        <v>19</v>
      </c>
      <c r="F140" s="238" t="s">
        <v>254</v>
      </c>
      <c r="G140" s="236"/>
      <c r="H140" s="239">
        <v>20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5" t="s">
        <v>135</v>
      </c>
      <c r="AU140" s="245" t="s">
        <v>83</v>
      </c>
      <c r="AV140" s="14" t="s">
        <v>83</v>
      </c>
      <c r="AW140" s="14" t="s">
        <v>35</v>
      </c>
      <c r="AX140" s="14" t="s">
        <v>81</v>
      </c>
      <c r="AY140" s="245" t="s">
        <v>124</v>
      </c>
    </row>
    <row r="141" s="2" customFormat="1" ht="21.75" customHeight="1">
      <c r="A141" s="40"/>
      <c r="B141" s="41"/>
      <c r="C141" s="206" t="s">
        <v>189</v>
      </c>
      <c r="D141" s="206" t="s">
        <v>126</v>
      </c>
      <c r="E141" s="207" t="s">
        <v>450</v>
      </c>
      <c r="F141" s="208" t="s">
        <v>451</v>
      </c>
      <c r="G141" s="209" t="s">
        <v>452</v>
      </c>
      <c r="H141" s="210">
        <v>336</v>
      </c>
      <c r="I141" s="211"/>
      <c r="J141" s="212">
        <f>ROUND(I141*H141,2)</f>
        <v>0</v>
      </c>
      <c r="K141" s="208" t="s">
        <v>130</v>
      </c>
      <c r="L141" s="46"/>
      <c r="M141" s="213" t="s">
        <v>19</v>
      </c>
      <c r="N141" s="214" t="s">
        <v>44</v>
      </c>
      <c r="O141" s="86"/>
      <c r="P141" s="215">
        <f>O141*H141</f>
        <v>0</v>
      </c>
      <c r="Q141" s="215">
        <v>4.0000000000000003E-05</v>
      </c>
      <c r="R141" s="215">
        <f>Q141*H141</f>
        <v>0.013440000000000001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131</v>
      </c>
      <c r="AT141" s="217" t="s">
        <v>126</v>
      </c>
      <c r="AU141" s="217" t="s">
        <v>83</v>
      </c>
      <c r="AY141" s="19" t="s">
        <v>124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81</v>
      </c>
      <c r="BK141" s="218">
        <f>ROUND(I141*H141,2)</f>
        <v>0</v>
      </c>
      <c r="BL141" s="19" t="s">
        <v>131</v>
      </c>
      <c r="BM141" s="217" t="s">
        <v>453</v>
      </c>
    </row>
    <row r="142" s="2" customFormat="1">
      <c r="A142" s="40"/>
      <c r="B142" s="41"/>
      <c r="C142" s="42"/>
      <c r="D142" s="219" t="s">
        <v>133</v>
      </c>
      <c r="E142" s="42"/>
      <c r="F142" s="220" t="s">
        <v>454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133</v>
      </c>
      <c r="AU142" s="19" t="s">
        <v>83</v>
      </c>
    </row>
    <row r="143" s="13" customFormat="1">
      <c r="A143" s="13"/>
      <c r="B143" s="224"/>
      <c r="C143" s="225"/>
      <c r="D143" s="226" t="s">
        <v>135</v>
      </c>
      <c r="E143" s="227" t="s">
        <v>19</v>
      </c>
      <c r="F143" s="228" t="s">
        <v>448</v>
      </c>
      <c r="G143" s="225"/>
      <c r="H143" s="227" t="s">
        <v>19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135</v>
      </c>
      <c r="AU143" s="234" t="s">
        <v>83</v>
      </c>
      <c r="AV143" s="13" t="s">
        <v>81</v>
      </c>
      <c r="AW143" s="13" t="s">
        <v>35</v>
      </c>
      <c r="AX143" s="13" t="s">
        <v>73</v>
      </c>
      <c r="AY143" s="234" t="s">
        <v>124</v>
      </c>
    </row>
    <row r="144" s="13" customFormat="1">
      <c r="A144" s="13"/>
      <c r="B144" s="224"/>
      <c r="C144" s="225"/>
      <c r="D144" s="226" t="s">
        <v>135</v>
      </c>
      <c r="E144" s="227" t="s">
        <v>19</v>
      </c>
      <c r="F144" s="228" t="s">
        <v>449</v>
      </c>
      <c r="G144" s="225"/>
      <c r="H144" s="227" t="s">
        <v>19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135</v>
      </c>
      <c r="AU144" s="234" t="s">
        <v>83</v>
      </c>
      <c r="AV144" s="13" t="s">
        <v>81</v>
      </c>
      <c r="AW144" s="13" t="s">
        <v>35</v>
      </c>
      <c r="AX144" s="13" t="s">
        <v>73</v>
      </c>
      <c r="AY144" s="234" t="s">
        <v>124</v>
      </c>
    </row>
    <row r="145" s="14" customFormat="1">
      <c r="A145" s="14"/>
      <c r="B145" s="235"/>
      <c r="C145" s="236"/>
      <c r="D145" s="226" t="s">
        <v>135</v>
      </c>
      <c r="E145" s="237" t="s">
        <v>19</v>
      </c>
      <c r="F145" s="238" t="s">
        <v>455</v>
      </c>
      <c r="G145" s="236"/>
      <c r="H145" s="239">
        <v>336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135</v>
      </c>
      <c r="AU145" s="245" t="s">
        <v>83</v>
      </c>
      <c r="AV145" s="14" t="s">
        <v>83</v>
      </c>
      <c r="AW145" s="14" t="s">
        <v>35</v>
      </c>
      <c r="AX145" s="14" t="s">
        <v>81</v>
      </c>
      <c r="AY145" s="245" t="s">
        <v>124</v>
      </c>
    </row>
    <row r="146" s="2" customFormat="1" ht="24.15" customHeight="1">
      <c r="A146" s="40"/>
      <c r="B146" s="41"/>
      <c r="C146" s="206" t="s">
        <v>196</v>
      </c>
      <c r="D146" s="206" t="s">
        <v>126</v>
      </c>
      <c r="E146" s="207" t="s">
        <v>456</v>
      </c>
      <c r="F146" s="208" t="s">
        <v>457</v>
      </c>
      <c r="G146" s="209" t="s">
        <v>458</v>
      </c>
      <c r="H146" s="210">
        <v>14</v>
      </c>
      <c r="I146" s="211"/>
      <c r="J146" s="212">
        <f>ROUND(I146*H146,2)</f>
        <v>0</v>
      </c>
      <c r="K146" s="208" t="s">
        <v>130</v>
      </c>
      <c r="L146" s="46"/>
      <c r="M146" s="213" t="s">
        <v>19</v>
      </c>
      <c r="N146" s="214" t="s">
        <v>44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131</v>
      </c>
      <c r="AT146" s="217" t="s">
        <v>126</v>
      </c>
      <c r="AU146" s="217" t="s">
        <v>83</v>
      </c>
      <c r="AY146" s="19" t="s">
        <v>124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81</v>
      </c>
      <c r="BK146" s="218">
        <f>ROUND(I146*H146,2)</f>
        <v>0</v>
      </c>
      <c r="BL146" s="19" t="s">
        <v>131</v>
      </c>
      <c r="BM146" s="217" t="s">
        <v>459</v>
      </c>
    </row>
    <row r="147" s="2" customFormat="1">
      <c r="A147" s="40"/>
      <c r="B147" s="41"/>
      <c r="C147" s="42"/>
      <c r="D147" s="219" t="s">
        <v>133</v>
      </c>
      <c r="E147" s="42"/>
      <c r="F147" s="220" t="s">
        <v>460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133</v>
      </c>
      <c r="AU147" s="19" t="s">
        <v>83</v>
      </c>
    </row>
    <row r="148" s="13" customFormat="1">
      <c r="A148" s="13"/>
      <c r="B148" s="224"/>
      <c r="C148" s="225"/>
      <c r="D148" s="226" t="s">
        <v>135</v>
      </c>
      <c r="E148" s="227" t="s">
        <v>19</v>
      </c>
      <c r="F148" s="228" t="s">
        <v>448</v>
      </c>
      <c r="G148" s="225"/>
      <c r="H148" s="227" t="s">
        <v>19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135</v>
      </c>
      <c r="AU148" s="234" t="s">
        <v>83</v>
      </c>
      <c r="AV148" s="13" t="s">
        <v>81</v>
      </c>
      <c r="AW148" s="13" t="s">
        <v>35</v>
      </c>
      <c r="AX148" s="13" t="s">
        <v>73</v>
      </c>
      <c r="AY148" s="234" t="s">
        <v>124</v>
      </c>
    </row>
    <row r="149" s="13" customFormat="1">
      <c r="A149" s="13"/>
      <c r="B149" s="224"/>
      <c r="C149" s="225"/>
      <c r="D149" s="226" t="s">
        <v>135</v>
      </c>
      <c r="E149" s="227" t="s">
        <v>19</v>
      </c>
      <c r="F149" s="228" t="s">
        <v>449</v>
      </c>
      <c r="G149" s="225"/>
      <c r="H149" s="227" t="s">
        <v>19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135</v>
      </c>
      <c r="AU149" s="234" t="s">
        <v>83</v>
      </c>
      <c r="AV149" s="13" t="s">
        <v>81</v>
      </c>
      <c r="AW149" s="13" t="s">
        <v>35</v>
      </c>
      <c r="AX149" s="13" t="s">
        <v>73</v>
      </c>
      <c r="AY149" s="234" t="s">
        <v>124</v>
      </c>
    </row>
    <row r="150" s="14" customFormat="1">
      <c r="A150" s="14"/>
      <c r="B150" s="235"/>
      <c r="C150" s="236"/>
      <c r="D150" s="226" t="s">
        <v>135</v>
      </c>
      <c r="E150" s="237" t="s">
        <v>19</v>
      </c>
      <c r="F150" s="238" t="s">
        <v>210</v>
      </c>
      <c r="G150" s="236"/>
      <c r="H150" s="239">
        <v>14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135</v>
      </c>
      <c r="AU150" s="245" t="s">
        <v>83</v>
      </c>
      <c r="AV150" s="14" t="s">
        <v>83</v>
      </c>
      <c r="AW150" s="14" t="s">
        <v>35</v>
      </c>
      <c r="AX150" s="14" t="s">
        <v>81</v>
      </c>
      <c r="AY150" s="245" t="s">
        <v>124</v>
      </c>
    </row>
    <row r="151" s="2" customFormat="1" ht="16.5" customHeight="1">
      <c r="A151" s="40"/>
      <c r="B151" s="41"/>
      <c r="C151" s="206" t="s">
        <v>200</v>
      </c>
      <c r="D151" s="206" t="s">
        <v>126</v>
      </c>
      <c r="E151" s="207" t="s">
        <v>461</v>
      </c>
      <c r="F151" s="208" t="s">
        <v>462</v>
      </c>
      <c r="G151" s="209" t="s">
        <v>129</v>
      </c>
      <c r="H151" s="210">
        <v>1580</v>
      </c>
      <c r="I151" s="211"/>
      <c r="J151" s="212">
        <f>ROUND(I151*H151,2)</f>
        <v>0</v>
      </c>
      <c r="K151" s="208" t="s">
        <v>130</v>
      </c>
      <c r="L151" s="46"/>
      <c r="M151" s="213" t="s">
        <v>19</v>
      </c>
      <c r="N151" s="214" t="s">
        <v>44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131</v>
      </c>
      <c r="AT151" s="217" t="s">
        <v>126</v>
      </c>
      <c r="AU151" s="217" t="s">
        <v>83</v>
      </c>
      <c r="AY151" s="19" t="s">
        <v>124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81</v>
      </c>
      <c r="BK151" s="218">
        <f>ROUND(I151*H151,2)</f>
        <v>0</v>
      </c>
      <c r="BL151" s="19" t="s">
        <v>131</v>
      </c>
      <c r="BM151" s="217" t="s">
        <v>463</v>
      </c>
    </row>
    <row r="152" s="2" customFormat="1">
      <c r="A152" s="40"/>
      <c r="B152" s="41"/>
      <c r="C152" s="42"/>
      <c r="D152" s="219" t="s">
        <v>133</v>
      </c>
      <c r="E152" s="42"/>
      <c r="F152" s="220" t="s">
        <v>464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133</v>
      </c>
      <c r="AU152" s="19" t="s">
        <v>83</v>
      </c>
    </row>
    <row r="153" s="13" customFormat="1">
      <c r="A153" s="13"/>
      <c r="B153" s="224"/>
      <c r="C153" s="225"/>
      <c r="D153" s="226" t="s">
        <v>135</v>
      </c>
      <c r="E153" s="227" t="s">
        <v>19</v>
      </c>
      <c r="F153" s="228" t="s">
        <v>403</v>
      </c>
      <c r="G153" s="225"/>
      <c r="H153" s="227" t="s">
        <v>19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135</v>
      </c>
      <c r="AU153" s="234" t="s">
        <v>83</v>
      </c>
      <c r="AV153" s="13" t="s">
        <v>81</v>
      </c>
      <c r="AW153" s="13" t="s">
        <v>35</v>
      </c>
      <c r="AX153" s="13" t="s">
        <v>73</v>
      </c>
      <c r="AY153" s="234" t="s">
        <v>124</v>
      </c>
    </row>
    <row r="154" s="13" customFormat="1">
      <c r="A154" s="13"/>
      <c r="B154" s="224"/>
      <c r="C154" s="225"/>
      <c r="D154" s="226" t="s">
        <v>135</v>
      </c>
      <c r="E154" s="227" t="s">
        <v>19</v>
      </c>
      <c r="F154" s="228" t="s">
        <v>465</v>
      </c>
      <c r="G154" s="225"/>
      <c r="H154" s="227" t="s">
        <v>19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135</v>
      </c>
      <c r="AU154" s="234" t="s">
        <v>83</v>
      </c>
      <c r="AV154" s="13" t="s">
        <v>81</v>
      </c>
      <c r="AW154" s="13" t="s">
        <v>35</v>
      </c>
      <c r="AX154" s="13" t="s">
        <v>73</v>
      </c>
      <c r="AY154" s="234" t="s">
        <v>124</v>
      </c>
    </row>
    <row r="155" s="13" customFormat="1">
      <c r="A155" s="13"/>
      <c r="B155" s="224"/>
      <c r="C155" s="225"/>
      <c r="D155" s="226" t="s">
        <v>135</v>
      </c>
      <c r="E155" s="227" t="s">
        <v>19</v>
      </c>
      <c r="F155" s="228" t="s">
        <v>466</v>
      </c>
      <c r="G155" s="225"/>
      <c r="H155" s="227" t="s">
        <v>19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135</v>
      </c>
      <c r="AU155" s="234" t="s">
        <v>83</v>
      </c>
      <c r="AV155" s="13" t="s">
        <v>81</v>
      </c>
      <c r="AW155" s="13" t="s">
        <v>35</v>
      </c>
      <c r="AX155" s="13" t="s">
        <v>73</v>
      </c>
      <c r="AY155" s="234" t="s">
        <v>124</v>
      </c>
    </row>
    <row r="156" s="14" customFormat="1">
      <c r="A156" s="14"/>
      <c r="B156" s="235"/>
      <c r="C156" s="236"/>
      <c r="D156" s="226" t="s">
        <v>135</v>
      </c>
      <c r="E156" s="237" t="s">
        <v>19</v>
      </c>
      <c r="F156" s="238" t="s">
        <v>467</v>
      </c>
      <c r="G156" s="236"/>
      <c r="H156" s="239">
        <v>1480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135</v>
      </c>
      <c r="AU156" s="245" t="s">
        <v>83</v>
      </c>
      <c r="AV156" s="14" t="s">
        <v>83</v>
      </c>
      <c r="AW156" s="14" t="s">
        <v>35</v>
      </c>
      <c r="AX156" s="14" t="s">
        <v>73</v>
      </c>
      <c r="AY156" s="245" t="s">
        <v>124</v>
      </c>
    </row>
    <row r="157" s="13" customFormat="1">
      <c r="A157" s="13"/>
      <c r="B157" s="224"/>
      <c r="C157" s="225"/>
      <c r="D157" s="226" t="s">
        <v>135</v>
      </c>
      <c r="E157" s="227" t="s">
        <v>19</v>
      </c>
      <c r="F157" s="228" t="s">
        <v>468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135</v>
      </c>
      <c r="AU157" s="234" t="s">
        <v>83</v>
      </c>
      <c r="AV157" s="13" t="s">
        <v>81</v>
      </c>
      <c r="AW157" s="13" t="s">
        <v>35</v>
      </c>
      <c r="AX157" s="13" t="s">
        <v>73</v>
      </c>
      <c r="AY157" s="234" t="s">
        <v>124</v>
      </c>
    </row>
    <row r="158" s="13" customFormat="1">
      <c r="A158" s="13"/>
      <c r="B158" s="224"/>
      <c r="C158" s="225"/>
      <c r="D158" s="226" t="s">
        <v>135</v>
      </c>
      <c r="E158" s="227" t="s">
        <v>19</v>
      </c>
      <c r="F158" s="228" t="s">
        <v>469</v>
      </c>
      <c r="G158" s="225"/>
      <c r="H158" s="227" t="s">
        <v>19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135</v>
      </c>
      <c r="AU158" s="234" t="s">
        <v>83</v>
      </c>
      <c r="AV158" s="13" t="s">
        <v>81</v>
      </c>
      <c r="AW158" s="13" t="s">
        <v>35</v>
      </c>
      <c r="AX158" s="13" t="s">
        <v>73</v>
      </c>
      <c r="AY158" s="234" t="s">
        <v>124</v>
      </c>
    </row>
    <row r="159" s="14" customFormat="1">
      <c r="A159" s="14"/>
      <c r="B159" s="235"/>
      <c r="C159" s="236"/>
      <c r="D159" s="226" t="s">
        <v>135</v>
      </c>
      <c r="E159" s="237" t="s">
        <v>19</v>
      </c>
      <c r="F159" s="238" t="s">
        <v>470</v>
      </c>
      <c r="G159" s="236"/>
      <c r="H159" s="239">
        <v>40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5" t="s">
        <v>135</v>
      </c>
      <c r="AU159" s="245" t="s">
        <v>83</v>
      </c>
      <c r="AV159" s="14" t="s">
        <v>83</v>
      </c>
      <c r="AW159" s="14" t="s">
        <v>35</v>
      </c>
      <c r="AX159" s="14" t="s">
        <v>73</v>
      </c>
      <c r="AY159" s="245" t="s">
        <v>124</v>
      </c>
    </row>
    <row r="160" s="13" customFormat="1">
      <c r="A160" s="13"/>
      <c r="B160" s="224"/>
      <c r="C160" s="225"/>
      <c r="D160" s="226" t="s">
        <v>135</v>
      </c>
      <c r="E160" s="227" t="s">
        <v>19</v>
      </c>
      <c r="F160" s="228" t="s">
        <v>471</v>
      </c>
      <c r="G160" s="225"/>
      <c r="H160" s="227" t="s">
        <v>19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135</v>
      </c>
      <c r="AU160" s="234" t="s">
        <v>83</v>
      </c>
      <c r="AV160" s="13" t="s">
        <v>81</v>
      </c>
      <c r="AW160" s="13" t="s">
        <v>35</v>
      </c>
      <c r="AX160" s="13" t="s">
        <v>73</v>
      </c>
      <c r="AY160" s="234" t="s">
        <v>124</v>
      </c>
    </row>
    <row r="161" s="14" customFormat="1">
      <c r="A161" s="14"/>
      <c r="B161" s="235"/>
      <c r="C161" s="236"/>
      <c r="D161" s="226" t="s">
        <v>135</v>
      </c>
      <c r="E161" s="237" t="s">
        <v>19</v>
      </c>
      <c r="F161" s="238" t="s">
        <v>154</v>
      </c>
      <c r="G161" s="236"/>
      <c r="H161" s="239">
        <v>5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135</v>
      </c>
      <c r="AU161" s="245" t="s">
        <v>83</v>
      </c>
      <c r="AV161" s="14" t="s">
        <v>83</v>
      </c>
      <c r="AW161" s="14" t="s">
        <v>35</v>
      </c>
      <c r="AX161" s="14" t="s">
        <v>73</v>
      </c>
      <c r="AY161" s="245" t="s">
        <v>124</v>
      </c>
    </row>
    <row r="162" s="13" customFormat="1">
      <c r="A162" s="13"/>
      <c r="B162" s="224"/>
      <c r="C162" s="225"/>
      <c r="D162" s="226" t="s">
        <v>135</v>
      </c>
      <c r="E162" s="227" t="s">
        <v>19</v>
      </c>
      <c r="F162" s="228" t="s">
        <v>472</v>
      </c>
      <c r="G162" s="225"/>
      <c r="H162" s="227" t="s">
        <v>19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135</v>
      </c>
      <c r="AU162" s="234" t="s">
        <v>83</v>
      </c>
      <c r="AV162" s="13" t="s">
        <v>81</v>
      </c>
      <c r="AW162" s="13" t="s">
        <v>35</v>
      </c>
      <c r="AX162" s="13" t="s">
        <v>73</v>
      </c>
      <c r="AY162" s="234" t="s">
        <v>124</v>
      </c>
    </row>
    <row r="163" s="14" customFormat="1">
      <c r="A163" s="14"/>
      <c r="B163" s="235"/>
      <c r="C163" s="236"/>
      <c r="D163" s="226" t="s">
        <v>135</v>
      </c>
      <c r="E163" s="237" t="s">
        <v>19</v>
      </c>
      <c r="F163" s="238" t="s">
        <v>473</v>
      </c>
      <c r="G163" s="236"/>
      <c r="H163" s="239">
        <v>55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135</v>
      </c>
      <c r="AU163" s="245" t="s">
        <v>83</v>
      </c>
      <c r="AV163" s="14" t="s">
        <v>83</v>
      </c>
      <c r="AW163" s="14" t="s">
        <v>35</v>
      </c>
      <c r="AX163" s="14" t="s">
        <v>73</v>
      </c>
      <c r="AY163" s="245" t="s">
        <v>124</v>
      </c>
    </row>
    <row r="164" s="15" customFormat="1">
      <c r="A164" s="15"/>
      <c r="B164" s="263"/>
      <c r="C164" s="264"/>
      <c r="D164" s="226" t="s">
        <v>135</v>
      </c>
      <c r="E164" s="265" t="s">
        <v>19</v>
      </c>
      <c r="F164" s="266" t="s">
        <v>417</v>
      </c>
      <c r="G164" s="264"/>
      <c r="H164" s="267">
        <v>1580</v>
      </c>
      <c r="I164" s="268"/>
      <c r="J164" s="264"/>
      <c r="K164" s="264"/>
      <c r="L164" s="269"/>
      <c r="M164" s="270"/>
      <c r="N164" s="271"/>
      <c r="O164" s="271"/>
      <c r="P164" s="271"/>
      <c r="Q164" s="271"/>
      <c r="R164" s="271"/>
      <c r="S164" s="271"/>
      <c r="T164" s="27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3" t="s">
        <v>135</v>
      </c>
      <c r="AU164" s="273" t="s">
        <v>83</v>
      </c>
      <c r="AV164" s="15" t="s">
        <v>131</v>
      </c>
      <c r="AW164" s="15" t="s">
        <v>35</v>
      </c>
      <c r="AX164" s="15" t="s">
        <v>81</v>
      </c>
      <c r="AY164" s="273" t="s">
        <v>124</v>
      </c>
    </row>
    <row r="165" s="2" customFormat="1" ht="24.15" customHeight="1">
      <c r="A165" s="40"/>
      <c r="B165" s="41"/>
      <c r="C165" s="206" t="s">
        <v>205</v>
      </c>
      <c r="D165" s="206" t="s">
        <v>126</v>
      </c>
      <c r="E165" s="207" t="s">
        <v>474</v>
      </c>
      <c r="F165" s="208" t="s">
        <v>475</v>
      </c>
      <c r="G165" s="209" t="s">
        <v>145</v>
      </c>
      <c r="H165" s="210">
        <v>316</v>
      </c>
      <c r="I165" s="211"/>
      <c r="J165" s="212">
        <f>ROUND(I165*H165,2)</f>
        <v>0</v>
      </c>
      <c r="K165" s="208" t="s">
        <v>130</v>
      </c>
      <c r="L165" s="46"/>
      <c r="M165" s="213" t="s">
        <v>19</v>
      </c>
      <c r="N165" s="214" t="s">
        <v>44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131</v>
      </c>
      <c r="AT165" s="217" t="s">
        <v>126</v>
      </c>
      <c r="AU165" s="217" t="s">
        <v>83</v>
      </c>
      <c r="AY165" s="19" t="s">
        <v>124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81</v>
      </c>
      <c r="BK165" s="218">
        <f>ROUND(I165*H165,2)</f>
        <v>0</v>
      </c>
      <c r="BL165" s="19" t="s">
        <v>131</v>
      </c>
      <c r="BM165" s="217" t="s">
        <v>476</v>
      </c>
    </row>
    <row r="166" s="2" customFormat="1">
      <c r="A166" s="40"/>
      <c r="B166" s="41"/>
      <c r="C166" s="42"/>
      <c r="D166" s="219" t="s">
        <v>133</v>
      </c>
      <c r="E166" s="42"/>
      <c r="F166" s="220" t="s">
        <v>477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133</v>
      </c>
      <c r="AU166" s="19" t="s">
        <v>83</v>
      </c>
    </row>
    <row r="167" s="13" customFormat="1">
      <c r="A167" s="13"/>
      <c r="B167" s="224"/>
      <c r="C167" s="225"/>
      <c r="D167" s="226" t="s">
        <v>135</v>
      </c>
      <c r="E167" s="227" t="s">
        <v>19</v>
      </c>
      <c r="F167" s="228" t="s">
        <v>403</v>
      </c>
      <c r="G167" s="225"/>
      <c r="H167" s="227" t="s">
        <v>19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135</v>
      </c>
      <c r="AU167" s="234" t="s">
        <v>83</v>
      </c>
      <c r="AV167" s="13" t="s">
        <v>81</v>
      </c>
      <c r="AW167" s="13" t="s">
        <v>35</v>
      </c>
      <c r="AX167" s="13" t="s">
        <v>73</v>
      </c>
      <c r="AY167" s="234" t="s">
        <v>124</v>
      </c>
    </row>
    <row r="168" s="13" customFormat="1">
      <c r="A168" s="13"/>
      <c r="B168" s="224"/>
      <c r="C168" s="225"/>
      <c r="D168" s="226" t="s">
        <v>135</v>
      </c>
      <c r="E168" s="227" t="s">
        <v>19</v>
      </c>
      <c r="F168" s="228" t="s">
        <v>478</v>
      </c>
      <c r="G168" s="225"/>
      <c r="H168" s="227" t="s">
        <v>19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135</v>
      </c>
      <c r="AU168" s="234" t="s">
        <v>83</v>
      </c>
      <c r="AV168" s="13" t="s">
        <v>81</v>
      </c>
      <c r="AW168" s="13" t="s">
        <v>35</v>
      </c>
      <c r="AX168" s="13" t="s">
        <v>73</v>
      </c>
      <c r="AY168" s="234" t="s">
        <v>124</v>
      </c>
    </row>
    <row r="169" s="13" customFormat="1">
      <c r="A169" s="13"/>
      <c r="B169" s="224"/>
      <c r="C169" s="225"/>
      <c r="D169" s="226" t="s">
        <v>135</v>
      </c>
      <c r="E169" s="227" t="s">
        <v>19</v>
      </c>
      <c r="F169" s="228" t="s">
        <v>466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135</v>
      </c>
      <c r="AU169" s="234" t="s">
        <v>83</v>
      </c>
      <c r="AV169" s="13" t="s">
        <v>81</v>
      </c>
      <c r="AW169" s="13" t="s">
        <v>35</v>
      </c>
      <c r="AX169" s="13" t="s">
        <v>73</v>
      </c>
      <c r="AY169" s="234" t="s">
        <v>124</v>
      </c>
    </row>
    <row r="170" s="14" customFormat="1">
      <c r="A170" s="14"/>
      <c r="B170" s="235"/>
      <c r="C170" s="236"/>
      <c r="D170" s="226" t="s">
        <v>135</v>
      </c>
      <c r="E170" s="237" t="s">
        <v>19</v>
      </c>
      <c r="F170" s="238" t="s">
        <v>479</v>
      </c>
      <c r="G170" s="236"/>
      <c r="H170" s="239">
        <v>296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135</v>
      </c>
      <c r="AU170" s="245" t="s">
        <v>83</v>
      </c>
      <c r="AV170" s="14" t="s">
        <v>83</v>
      </c>
      <c r="AW170" s="14" t="s">
        <v>35</v>
      </c>
      <c r="AX170" s="14" t="s">
        <v>73</v>
      </c>
      <c r="AY170" s="245" t="s">
        <v>124</v>
      </c>
    </row>
    <row r="171" s="13" customFormat="1">
      <c r="A171" s="13"/>
      <c r="B171" s="224"/>
      <c r="C171" s="225"/>
      <c r="D171" s="226" t="s">
        <v>135</v>
      </c>
      <c r="E171" s="227" t="s">
        <v>19</v>
      </c>
      <c r="F171" s="228" t="s">
        <v>468</v>
      </c>
      <c r="G171" s="225"/>
      <c r="H171" s="227" t="s">
        <v>19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135</v>
      </c>
      <c r="AU171" s="234" t="s">
        <v>83</v>
      </c>
      <c r="AV171" s="13" t="s">
        <v>81</v>
      </c>
      <c r="AW171" s="13" t="s">
        <v>35</v>
      </c>
      <c r="AX171" s="13" t="s">
        <v>73</v>
      </c>
      <c r="AY171" s="234" t="s">
        <v>124</v>
      </c>
    </row>
    <row r="172" s="13" customFormat="1">
      <c r="A172" s="13"/>
      <c r="B172" s="224"/>
      <c r="C172" s="225"/>
      <c r="D172" s="226" t="s">
        <v>135</v>
      </c>
      <c r="E172" s="227" t="s">
        <v>19</v>
      </c>
      <c r="F172" s="228" t="s">
        <v>469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135</v>
      </c>
      <c r="AU172" s="234" t="s">
        <v>83</v>
      </c>
      <c r="AV172" s="13" t="s">
        <v>81</v>
      </c>
      <c r="AW172" s="13" t="s">
        <v>35</v>
      </c>
      <c r="AX172" s="13" t="s">
        <v>73</v>
      </c>
      <c r="AY172" s="234" t="s">
        <v>124</v>
      </c>
    </row>
    <row r="173" s="14" customFormat="1">
      <c r="A173" s="14"/>
      <c r="B173" s="235"/>
      <c r="C173" s="236"/>
      <c r="D173" s="226" t="s">
        <v>135</v>
      </c>
      <c r="E173" s="237" t="s">
        <v>19</v>
      </c>
      <c r="F173" s="238" t="s">
        <v>480</v>
      </c>
      <c r="G173" s="236"/>
      <c r="H173" s="239">
        <v>8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135</v>
      </c>
      <c r="AU173" s="245" t="s">
        <v>83</v>
      </c>
      <c r="AV173" s="14" t="s">
        <v>83</v>
      </c>
      <c r="AW173" s="14" t="s">
        <v>35</v>
      </c>
      <c r="AX173" s="14" t="s">
        <v>73</v>
      </c>
      <c r="AY173" s="245" t="s">
        <v>124</v>
      </c>
    </row>
    <row r="174" s="13" customFormat="1">
      <c r="A174" s="13"/>
      <c r="B174" s="224"/>
      <c r="C174" s="225"/>
      <c r="D174" s="226" t="s">
        <v>135</v>
      </c>
      <c r="E174" s="227" t="s">
        <v>19</v>
      </c>
      <c r="F174" s="228" t="s">
        <v>471</v>
      </c>
      <c r="G174" s="225"/>
      <c r="H174" s="227" t="s">
        <v>19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135</v>
      </c>
      <c r="AU174" s="234" t="s">
        <v>83</v>
      </c>
      <c r="AV174" s="13" t="s">
        <v>81</v>
      </c>
      <c r="AW174" s="13" t="s">
        <v>35</v>
      </c>
      <c r="AX174" s="13" t="s">
        <v>73</v>
      </c>
      <c r="AY174" s="234" t="s">
        <v>124</v>
      </c>
    </row>
    <row r="175" s="14" customFormat="1">
      <c r="A175" s="14"/>
      <c r="B175" s="235"/>
      <c r="C175" s="236"/>
      <c r="D175" s="226" t="s">
        <v>135</v>
      </c>
      <c r="E175" s="237" t="s">
        <v>19</v>
      </c>
      <c r="F175" s="238" t="s">
        <v>481</v>
      </c>
      <c r="G175" s="236"/>
      <c r="H175" s="239">
        <v>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135</v>
      </c>
      <c r="AU175" s="245" t="s">
        <v>83</v>
      </c>
      <c r="AV175" s="14" t="s">
        <v>83</v>
      </c>
      <c r="AW175" s="14" t="s">
        <v>35</v>
      </c>
      <c r="AX175" s="14" t="s">
        <v>73</v>
      </c>
      <c r="AY175" s="245" t="s">
        <v>124</v>
      </c>
    </row>
    <row r="176" s="13" customFormat="1">
      <c r="A176" s="13"/>
      <c r="B176" s="224"/>
      <c r="C176" s="225"/>
      <c r="D176" s="226" t="s">
        <v>135</v>
      </c>
      <c r="E176" s="227" t="s">
        <v>19</v>
      </c>
      <c r="F176" s="228" t="s">
        <v>472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135</v>
      </c>
      <c r="AU176" s="234" t="s">
        <v>83</v>
      </c>
      <c r="AV176" s="13" t="s">
        <v>81</v>
      </c>
      <c r="AW176" s="13" t="s">
        <v>35</v>
      </c>
      <c r="AX176" s="13" t="s">
        <v>73</v>
      </c>
      <c r="AY176" s="234" t="s">
        <v>124</v>
      </c>
    </row>
    <row r="177" s="14" customFormat="1">
      <c r="A177" s="14"/>
      <c r="B177" s="235"/>
      <c r="C177" s="236"/>
      <c r="D177" s="226" t="s">
        <v>135</v>
      </c>
      <c r="E177" s="237" t="s">
        <v>19</v>
      </c>
      <c r="F177" s="238" t="s">
        <v>482</v>
      </c>
      <c r="G177" s="236"/>
      <c r="H177" s="239">
        <v>11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135</v>
      </c>
      <c r="AU177" s="245" t="s">
        <v>83</v>
      </c>
      <c r="AV177" s="14" t="s">
        <v>83</v>
      </c>
      <c r="AW177" s="14" t="s">
        <v>35</v>
      </c>
      <c r="AX177" s="14" t="s">
        <v>73</v>
      </c>
      <c r="AY177" s="245" t="s">
        <v>124</v>
      </c>
    </row>
    <row r="178" s="15" customFormat="1">
      <c r="A178" s="15"/>
      <c r="B178" s="263"/>
      <c r="C178" s="264"/>
      <c r="D178" s="226" t="s">
        <v>135</v>
      </c>
      <c r="E178" s="265" t="s">
        <v>19</v>
      </c>
      <c r="F178" s="266" t="s">
        <v>417</v>
      </c>
      <c r="G178" s="264"/>
      <c r="H178" s="267">
        <v>316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3" t="s">
        <v>135</v>
      </c>
      <c r="AU178" s="273" t="s">
        <v>83</v>
      </c>
      <c r="AV178" s="15" t="s">
        <v>131</v>
      </c>
      <c r="AW178" s="15" t="s">
        <v>35</v>
      </c>
      <c r="AX178" s="15" t="s">
        <v>81</v>
      </c>
      <c r="AY178" s="273" t="s">
        <v>124</v>
      </c>
    </row>
    <row r="179" s="2" customFormat="1" ht="16.5" customHeight="1">
      <c r="A179" s="40"/>
      <c r="B179" s="41"/>
      <c r="C179" s="206" t="s">
        <v>210</v>
      </c>
      <c r="D179" s="206" t="s">
        <v>126</v>
      </c>
      <c r="E179" s="207" t="s">
        <v>483</v>
      </c>
      <c r="F179" s="208" t="s">
        <v>484</v>
      </c>
      <c r="G179" s="209" t="s">
        <v>145</v>
      </c>
      <c r="H179" s="210">
        <v>4.8300000000000001</v>
      </c>
      <c r="I179" s="211"/>
      <c r="J179" s="212">
        <f>ROUND(I179*H179,2)</f>
        <v>0</v>
      </c>
      <c r="K179" s="208" t="s">
        <v>130</v>
      </c>
      <c r="L179" s="46"/>
      <c r="M179" s="213" t="s">
        <v>19</v>
      </c>
      <c r="N179" s="214" t="s">
        <v>44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131</v>
      </c>
      <c r="AT179" s="217" t="s">
        <v>126</v>
      </c>
      <c r="AU179" s="217" t="s">
        <v>83</v>
      </c>
      <c r="AY179" s="19" t="s">
        <v>124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81</v>
      </c>
      <c r="BK179" s="218">
        <f>ROUND(I179*H179,2)</f>
        <v>0</v>
      </c>
      <c r="BL179" s="19" t="s">
        <v>131</v>
      </c>
      <c r="BM179" s="217" t="s">
        <v>485</v>
      </c>
    </row>
    <row r="180" s="2" customFormat="1">
      <c r="A180" s="40"/>
      <c r="B180" s="41"/>
      <c r="C180" s="42"/>
      <c r="D180" s="219" t="s">
        <v>133</v>
      </c>
      <c r="E180" s="42"/>
      <c r="F180" s="220" t="s">
        <v>486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133</v>
      </c>
      <c r="AU180" s="19" t="s">
        <v>83</v>
      </c>
    </row>
    <row r="181" s="13" customFormat="1">
      <c r="A181" s="13"/>
      <c r="B181" s="224"/>
      <c r="C181" s="225"/>
      <c r="D181" s="226" t="s">
        <v>135</v>
      </c>
      <c r="E181" s="227" t="s">
        <v>19</v>
      </c>
      <c r="F181" s="228" t="s">
        <v>403</v>
      </c>
      <c r="G181" s="225"/>
      <c r="H181" s="227" t="s">
        <v>19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135</v>
      </c>
      <c r="AU181" s="234" t="s">
        <v>83</v>
      </c>
      <c r="AV181" s="13" t="s">
        <v>81</v>
      </c>
      <c r="AW181" s="13" t="s">
        <v>35</v>
      </c>
      <c r="AX181" s="13" t="s">
        <v>73</v>
      </c>
      <c r="AY181" s="234" t="s">
        <v>124</v>
      </c>
    </row>
    <row r="182" s="13" customFormat="1">
      <c r="A182" s="13"/>
      <c r="B182" s="224"/>
      <c r="C182" s="225"/>
      <c r="D182" s="226" t="s">
        <v>135</v>
      </c>
      <c r="E182" s="227" t="s">
        <v>19</v>
      </c>
      <c r="F182" s="228" t="s">
        <v>487</v>
      </c>
      <c r="G182" s="225"/>
      <c r="H182" s="227" t="s">
        <v>19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135</v>
      </c>
      <c r="AU182" s="234" t="s">
        <v>83</v>
      </c>
      <c r="AV182" s="13" t="s">
        <v>81</v>
      </c>
      <c r="AW182" s="13" t="s">
        <v>35</v>
      </c>
      <c r="AX182" s="13" t="s">
        <v>73</v>
      </c>
      <c r="AY182" s="234" t="s">
        <v>124</v>
      </c>
    </row>
    <row r="183" s="14" customFormat="1">
      <c r="A183" s="14"/>
      <c r="B183" s="235"/>
      <c r="C183" s="236"/>
      <c r="D183" s="226" t="s">
        <v>135</v>
      </c>
      <c r="E183" s="237" t="s">
        <v>19</v>
      </c>
      <c r="F183" s="238" t="s">
        <v>488</v>
      </c>
      <c r="G183" s="236"/>
      <c r="H183" s="239">
        <v>3.1499999999999999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135</v>
      </c>
      <c r="AU183" s="245" t="s">
        <v>83</v>
      </c>
      <c r="AV183" s="14" t="s">
        <v>83</v>
      </c>
      <c r="AW183" s="14" t="s">
        <v>35</v>
      </c>
      <c r="AX183" s="14" t="s">
        <v>73</v>
      </c>
      <c r="AY183" s="245" t="s">
        <v>124</v>
      </c>
    </row>
    <row r="184" s="14" customFormat="1">
      <c r="A184" s="14"/>
      <c r="B184" s="235"/>
      <c r="C184" s="236"/>
      <c r="D184" s="226" t="s">
        <v>135</v>
      </c>
      <c r="E184" s="237" t="s">
        <v>19</v>
      </c>
      <c r="F184" s="238" t="s">
        <v>489</v>
      </c>
      <c r="G184" s="236"/>
      <c r="H184" s="239">
        <v>1.6799999999999999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135</v>
      </c>
      <c r="AU184" s="245" t="s">
        <v>83</v>
      </c>
      <c r="AV184" s="14" t="s">
        <v>83</v>
      </c>
      <c r="AW184" s="14" t="s">
        <v>35</v>
      </c>
      <c r="AX184" s="14" t="s">
        <v>73</v>
      </c>
      <c r="AY184" s="245" t="s">
        <v>124</v>
      </c>
    </row>
    <row r="185" s="15" customFormat="1">
      <c r="A185" s="15"/>
      <c r="B185" s="263"/>
      <c r="C185" s="264"/>
      <c r="D185" s="226" t="s">
        <v>135</v>
      </c>
      <c r="E185" s="265" t="s">
        <v>19</v>
      </c>
      <c r="F185" s="266" t="s">
        <v>417</v>
      </c>
      <c r="G185" s="264"/>
      <c r="H185" s="267">
        <v>4.8300000000000001</v>
      </c>
      <c r="I185" s="268"/>
      <c r="J185" s="264"/>
      <c r="K185" s="264"/>
      <c r="L185" s="269"/>
      <c r="M185" s="270"/>
      <c r="N185" s="271"/>
      <c r="O185" s="271"/>
      <c r="P185" s="271"/>
      <c r="Q185" s="271"/>
      <c r="R185" s="271"/>
      <c r="S185" s="271"/>
      <c r="T185" s="272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3" t="s">
        <v>135</v>
      </c>
      <c r="AU185" s="273" t="s">
        <v>83</v>
      </c>
      <c r="AV185" s="15" t="s">
        <v>131</v>
      </c>
      <c r="AW185" s="15" t="s">
        <v>35</v>
      </c>
      <c r="AX185" s="15" t="s">
        <v>81</v>
      </c>
      <c r="AY185" s="273" t="s">
        <v>124</v>
      </c>
    </row>
    <row r="186" s="2" customFormat="1" ht="24.15" customHeight="1">
      <c r="A186" s="40"/>
      <c r="B186" s="41"/>
      <c r="C186" s="206" t="s">
        <v>8</v>
      </c>
      <c r="D186" s="206" t="s">
        <v>126</v>
      </c>
      <c r="E186" s="207" t="s">
        <v>490</v>
      </c>
      <c r="F186" s="208" t="s">
        <v>491</v>
      </c>
      <c r="G186" s="209" t="s">
        <v>326</v>
      </c>
      <c r="H186" s="210">
        <v>2</v>
      </c>
      <c r="I186" s="211"/>
      <c r="J186" s="212">
        <f>ROUND(I186*H186,2)</f>
        <v>0</v>
      </c>
      <c r="K186" s="208" t="s">
        <v>130</v>
      </c>
      <c r="L186" s="46"/>
      <c r="M186" s="213" t="s">
        <v>19</v>
      </c>
      <c r="N186" s="214" t="s">
        <v>44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131</v>
      </c>
      <c r="AT186" s="217" t="s">
        <v>126</v>
      </c>
      <c r="AU186" s="217" t="s">
        <v>83</v>
      </c>
      <c r="AY186" s="19" t="s">
        <v>124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81</v>
      </c>
      <c r="BK186" s="218">
        <f>ROUND(I186*H186,2)</f>
        <v>0</v>
      </c>
      <c r="BL186" s="19" t="s">
        <v>131</v>
      </c>
      <c r="BM186" s="217" t="s">
        <v>492</v>
      </c>
    </row>
    <row r="187" s="2" customFormat="1">
      <c r="A187" s="40"/>
      <c r="B187" s="41"/>
      <c r="C187" s="42"/>
      <c r="D187" s="219" t="s">
        <v>133</v>
      </c>
      <c r="E187" s="42"/>
      <c r="F187" s="220" t="s">
        <v>493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133</v>
      </c>
      <c r="AU187" s="19" t="s">
        <v>83</v>
      </c>
    </row>
    <row r="188" s="13" customFormat="1">
      <c r="A188" s="13"/>
      <c r="B188" s="224"/>
      <c r="C188" s="225"/>
      <c r="D188" s="226" t="s">
        <v>135</v>
      </c>
      <c r="E188" s="227" t="s">
        <v>19</v>
      </c>
      <c r="F188" s="228" t="s">
        <v>422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135</v>
      </c>
      <c r="AU188" s="234" t="s">
        <v>83</v>
      </c>
      <c r="AV188" s="13" t="s">
        <v>81</v>
      </c>
      <c r="AW188" s="13" t="s">
        <v>35</v>
      </c>
      <c r="AX188" s="13" t="s">
        <v>73</v>
      </c>
      <c r="AY188" s="234" t="s">
        <v>124</v>
      </c>
    </row>
    <row r="189" s="13" customFormat="1">
      <c r="A189" s="13"/>
      <c r="B189" s="224"/>
      <c r="C189" s="225"/>
      <c r="D189" s="226" t="s">
        <v>135</v>
      </c>
      <c r="E189" s="227" t="s">
        <v>19</v>
      </c>
      <c r="F189" s="228" t="s">
        <v>494</v>
      </c>
      <c r="G189" s="225"/>
      <c r="H189" s="227" t="s">
        <v>19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135</v>
      </c>
      <c r="AU189" s="234" t="s">
        <v>83</v>
      </c>
      <c r="AV189" s="13" t="s">
        <v>81</v>
      </c>
      <c r="AW189" s="13" t="s">
        <v>35</v>
      </c>
      <c r="AX189" s="13" t="s">
        <v>73</v>
      </c>
      <c r="AY189" s="234" t="s">
        <v>124</v>
      </c>
    </row>
    <row r="190" s="14" customFormat="1">
      <c r="A190" s="14"/>
      <c r="B190" s="235"/>
      <c r="C190" s="236"/>
      <c r="D190" s="226" t="s">
        <v>135</v>
      </c>
      <c r="E190" s="237" t="s">
        <v>19</v>
      </c>
      <c r="F190" s="238" t="s">
        <v>83</v>
      </c>
      <c r="G190" s="236"/>
      <c r="H190" s="239">
        <v>2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135</v>
      </c>
      <c r="AU190" s="245" t="s">
        <v>83</v>
      </c>
      <c r="AV190" s="14" t="s">
        <v>83</v>
      </c>
      <c r="AW190" s="14" t="s">
        <v>35</v>
      </c>
      <c r="AX190" s="14" t="s">
        <v>81</v>
      </c>
      <c r="AY190" s="245" t="s">
        <v>124</v>
      </c>
    </row>
    <row r="191" s="2" customFormat="1" ht="24.15" customHeight="1">
      <c r="A191" s="40"/>
      <c r="B191" s="41"/>
      <c r="C191" s="206" t="s">
        <v>222</v>
      </c>
      <c r="D191" s="206" t="s">
        <v>126</v>
      </c>
      <c r="E191" s="207" t="s">
        <v>495</v>
      </c>
      <c r="F191" s="208" t="s">
        <v>496</v>
      </c>
      <c r="G191" s="209" t="s">
        <v>326</v>
      </c>
      <c r="H191" s="210">
        <v>2</v>
      </c>
      <c r="I191" s="211"/>
      <c r="J191" s="212">
        <f>ROUND(I191*H191,2)</f>
        <v>0</v>
      </c>
      <c r="K191" s="208" t="s">
        <v>130</v>
      </c>
      <c r="L191" s="46"/>
      <c r="M191" s="213" t="s">
        <v>19</v>
      </c>
      <c r="N191" s="214" t="s">
        <v>44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131</v>
      </c>
      <c r="AT191" s="217" t="s">
        <v>126</v>
      </c>
      <c r="AU191" s="217" t="s">
        <v>83</v>
      </c>
      <c r="AY191" s="19" t="s">
        <v>124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81</v>
      </c>
      <c r="BK191" s="218">
        <f>ROUND(I191*H191,2)</f>
        <v>0</v>
      </c>
      <c r="BL191" s="19" t="s">
        <v>131</v>
      </c>
      <c r="BM191" s="217" t="s">
        <v>497</v>
      </c>
    </row>
    <row r="192" s="2" customFormat="1">
      <c r="A192" s="40"/>
      <c r="B192" s="41"/>
      <c r="C192" s="42"/>
      <c r="D192" s="219" t="s">
        <v>133</v>
      </c>
      <c r="E192" s="42"/>
      <c r="F192" s="220" t="s">
        <v>498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133</v>
      </c>
      <c r="AU192" s="19" t="s">
        <v>83</v>
      </c>
    </row>
    <row r="193" s="13" customFormat="1">
      <c r="A193" s="13"/>
      <c r="B193" s="224"/>
      <c r="C193" s="225"/>
      <c r="D193" s="226" t="s">
        <v>135</v>
      </c>
      <c r="E193" s="227" t="s">
        <v>19</v>
      </c>
      <c r="F193" s="228" t="s">
        <v>422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135</v>
      </c>
      <c r="AU193" s="234" t="s">
        <v>83</v>
      </c>
      <c r="AV193" s="13" t="s">
        <v>81</v>
      </c>
      <c r="AW193" s="13" t="s">
        <v>35</v>
      </c>
      <c r="AX193" s="13" t="s">
        <v>73</v>
      </c>
      <c r="AY193" s="234" t="s">
        <v>124</v>
      </c>
    </row>
    <row r="194" s="13" customFormat="1">
      <c r="A194" s="13"/>
      <c r="B194" s="224"/>
      <c r="C194" s="225"/>
      <c r="D194" s="226" t="s">
        <v>135</v>
      </c>
      <c r="E194" s="227" t="s">
        <v>19</v>
      </c>
      <c r="F194" s="228" t="s">
        <v>499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135</v>
      </c>
      <c r="AU194" s="234" t="s">
        <v>83</v>
      </c>
      <c r="AV194" s="13" t="s">
        <v>81</v>
      </c>
      <c r="AW194" s="13" t="s">
        <v>35</v>
      </c>
      <c r="AX194" s="13" t="s">
        <v>73</v>
      </c>
      <c r="AY194" s="234" t="s">
        <v>124</v>
      </c>
    </row>
    <row r="195" s="14" customFormat="1">
      <c r="A195" s="14"/>
      <c r="B195" s="235"/>
      <c r="C195" s="236"/>
      <c r="D195" s="226" t="s">
        <v>135</v>
      </c>
      <c r="E195" s="237" t="s">
        <v>19</v>
      </c>
      <c r="F195" s="238" t="s">
        <v>83</v>
      </c>
      <c r="G195" s="236"/>
      <c r="H195" s="239">
        <v>2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135</v>
      </c>
      <c r="AU195" s="245" t="s">
        <v>83</v>
      </c>
      <c r="AV195" s="14" t="s">
        <v>83</v>
      </c>
      <c r="AW195" s="14" t="s">
        <v>35</v>
      </c>
      <c r="AX195" s="14" t="s">
        <v>81</v>
      </c>
      <c r="AY195" s="245" t="s">
        <v>124</v>
      </c>
    </row>
    <row r="196" s="2" customFormat="1" ht="33" customHeight="1">
      <c r="A196" s="40"/>
      <c r="B196" s="41"/>
      <c r="C196" s="206" t="s">
        <v>231</v>
      </c>
      <c r="D196" s="206" t="s">
        <v>126</v>
      </c>
      <c r="E196" s="207" t="s">
        <v>500</v>
      </c>
      <c r="F196" s="208" t="s">
        <v>501</v>
      </c>
      <c r="G196" s="209" t="s">
        <v>326</v>
      </c>
      <c r="H196" s="210">
        <v>2</v>
      </c>
      <c r="I196" s="211"/>
      <c r="J196" s="212">
        <f>ROUND(I196*H196,2)</f>
        <v>0</v>
      </c>
      <c r="K196" s="208" t="s">
        <v>130</v>
      </c>
      <c r="L196" s="46"/>
      <c r="M196" s="213" t="s">
        <v>19</v>
      </c>
      <c r="N196" s="214" t="s">
        <v>44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131</v>
      </c>
      <c r="AT196" s="217" t="s">
        <v>126</v>
      </c>
      <c r="AU196" s="217" t="s">
        <v>83</v>
      </c>
      <c r="AY196" s="19" t="s">
        <v>124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81</v>
      </c>
      <c r="BK196" s="218">
        <f>ROUND(I196*H196,2)</f>
        <v>0</v>
      </c>
      <c r="BL196" s="19" t="s">
        <v>131</v>
      </c>
      <c r="BM196" s="217" t="s">
        <v>502</v>
      </c>
    </row>
    <row r="197" s="2" customFormat="1">
      <c r="A197" s="40"/>
      <c r="B197" s="41"/>
      <c r="C197" s="42"/>
      <c r="D197" s="219" t="s">
        <v>133</v>
      </c>
      <c r="E197" s="42"/>
      <c r="F197" s="220" t="s">
        <v>503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133</v>
      </c>
      <c r="AU197" s="19" t="s">
        <v>83</v>
      </c>
    </row>
    <row r="198" s="13" customFormat="1">
      <c r="A198" s="13"/>
      <c r="B198" s="224"/>
      <c r="C198" s="225"/>
      <c r="D198" s="226" t="s">
        <v>135</v>
      </c>
      <c r="E198" s="227" t="s">
        <v>19</v>
      </c>
      <c r="F198" s="228" t="s">
        <v>422</v>
      </c>
      <c r="G198" s="225"/>
      <c r="H198" s="227" t="s">
        <v>19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135</v>
      </c>
      <c r="AU198" s="234" t="s">
        <v>83</v>
      </c>
      <c r="AV198" s="13" t="s">
        <v>81</v>
      </c>
      <c r="AW198" s="13" t="s">
        <v>35</v>
      </c>
      <c r="AX198" s="13" t="s">
        <v>73</v>
      </c>
      <c r="AY198" s="234" t="s">
        <v>124</v>
      </c>
    </row>
    <row r="199" s="13" customFormat="1">
      <c r="A199" s="13"/>
      <c r="B199" s="224"/>
      <c r="C199" s="225"/>
      <c r="D199" s="226" t="s">
        <v>135</v>
      </c>
      <c r="E199" s="227" t="s">
        <v>19</v>
      </c>
      <c r="F199" s="228" t="s">
        <v>494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135</v>
      </c>
      <c r="AU199" s="234" t="s">
        <v>83</v>
      </c>
      <c r="AV199" s="13" t="s">
        <v>81</v>
      </c>
      <c r="AW199" s="13" t="s">
        <v>35</v>
      </c>
      <c r="AX199" s="13" t="s">
        <v>73</v>
      </c>
      <c r="AY199" s="234" t="s">
        <v>124</v>
      </c>
    </row>
    <row r="200" s="14" customFormat="1">
      <c r="A200" s="14"/>
      <c r="B200" s="235"/>
      <c r="C200" s="236"/>
      <c r="D200" s="226" t="s">
        <v>135</v>
      </c>
      <c r="E200" s="237" t="s">
        <v>19</v>
      </c>
      <c r="F200" s="238" t="s">
        <v>504</v>
      </c>
      <c r="G200" s="236"/>
      <c r="H200" s="239">
        <v>2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135</v>
      </c>
      <c r="AU200" s="245" t="s">
        <v>83</v>
      </c>
      <c r="AV200" s="14" t="s">
        <v>83</v>
      </c>
      <c r="AW200" s="14" t="s">
        <v>35</v>
      </c>
      <c r="AX200" s="14" t="s">
        <v>81</v>
      </c>
      <c r="AY200" s="245" t="s">
        <v>124</v>
      </c>
    </row>
    <row r="201" s="2" customFormat="1" ht="33" customHeight="1">
      <c r="A201" s="40"/>
      <c r="B201" s="41"/>
      <c r="C201" s="206" t="s">
        <v>240</v>
      </c>
      <c r="D201" s="206" t="s">
        <v>126</v>
      </c>
      <c r="E201" s="207" t="s">
        <v>505</v>
      </c>
      <c r="F201" s="208" t="s">
        <v>506</v>
      </c>
      <c r="G201" s="209" t="s">
        <v>326</v>
      </c>
      <c r="H201" s="210">
        <v>2</v>
      </c>
      <c r="I201" s="211"/>
      <c r="J201" s="212">
        <f>ROUND(I201*H201,2)</f>
        <v>0</v>
      </c>
      <c r="K201" s="208" t="s">
        <v>130</v>
      </c>
      <c r="L201" s="46"/>
      <c r="M201" s="213" t="s">
        <v>19</v>
      </c>
      <c r="N201" s="214" t="s">
        <v>44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131</v>
      </c>
      <c r="AT201" s="217" t="s">
        <v>126</v>
      </c>
      <c r="AU201" s="217" t="s">
        <v>83</v>
      </c>
      <c r="AY201" s="19" t="s">
        <v>124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81</v>
      </c>
      <c r="BK201" s="218">
        <f>ROUND(I201*H201,2)</f>
        <v>0</v>
      </c>
      <c r="BL201" s="19" t="s">
        <v>131</v>
      </c>
      <c r="BM201" s="217" t="s">
        <v>507</v>
      </c>
    </row>
    <row r="202" s="2" customFormat="1">
      <c r="A202" s="40"/>
      <c r="B202" s="41"/>
      <c r="C202" s="42"/>
      <c r="D202" s="219" t="s">
        <v>133</v>
      </c>
      <c r="E202" s="42"/>
      <c r="F202" s="220" t="s">
        <v>508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133</v>
      </c>
      <c r="AU202" s="19" t="s">
        <v>83</v>
      </c>
    </row>
    <row r="203" s="13" customFormat="1">
      <c r="A203" s="13"/>
      <c r="B203" s="224"/>
      <c r="C203" s="225"/>
      <c r="D203" s="226" t="s">
        <v>135</v>
      </c>
      <c r="E203" s="227" t="s">
        <v>19</v>
      </c>
      <c r="F203" s="228" t="s">
        <v>422</v>
      </c>
      <c r="G203" s="225"/>
      <c r="H203" s="227" t="s">
        <v>19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135</v>
      </c>
      <c r="AU203" s="234" t="s">
        <v>83</v>
      </c>
      <c r="AV203" s="13" t="s">
        <v>81</v>
      </c>
      <c r="AW203" s="13" t="s">
        <v>35</v>
      </c>
      <c r="AX203" s="13" t="s">
        <v>73</v>
      </c>
      <c r="AY203" s="234" t="s">
        <v>124</v>
      </c>
    </row>
    <row r="204" s="13" customFormat="1">
      <c r="A204" s="13"/>
      <c r="B204" s="224"/>
      <c r="C204" s="225"/>
      <c r="D204" s="226" t="s">
        <v>135</v>
      </c>
      <c r="E204" s="227" t="s">
        <v>19</v>
      </c>
      <c r="F204" s="228" t="s">
        <v>499</v>
      </c>
      <c r="G204" s="225"/>
      <c r="H204" s="227" t="s">
        <v>19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135</v>
      </c>
      <c r="AU204" s="234" t="s">
        <v>83</v>
      </c>
      <c r="AV204" s="13" t="s">
        <v>81</v>
      </c>
      <c r="AW204" s="13" t="s">
        <v>35</v>
      </c>
      <c r="AX204" s="13" t="s">
        <v>73</v>
      </c>
      <c r="AY204" s="234" t="s">
        <v>124</v>
      </c>
    </row>
    <row r="205" s="14" customFormat="1">
      <c r="A205" s="14"/>
      <c r="B205" s="235"/>
      <c r="C205" s="236"/>
      <c r="D205" s="226" t="s">
        <v>135</v>
      </c>
      <c r="E205" s="237" t="s">
        <v>19</v>
      </c>
      <c r="F205" s="238" t="s">
        <v>504</v>
      </c>
      <c r="G205" s="236"/>
      <c r="H205" s="239">
        <v>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135</v>
      </c>
      <c r="AU205" s="245" t="s">
        <v>83</v>
      </c>
      <c r="AV205" s="14" t="s">
        <v>83</v>
      </c>
      <c r="AW205" s="14" t="s">
        <v>35</v>
      </c>
      <c r="AX205" s="14" t="s">
        <v>81</v>
      </c>
      <c r="AY205" s="245" t="s">
        <v>124</v>
      </c>
    </row>
    <row r="206" s="2" customFormat="1" ht="37.8" customHeight="1">
      <c r="A206" s="40"/>
      <c r="B206" s="41"/>
      <c r="C206" s="206" t="s">
        <v>248</v>
      </c>
      <c r="D206" s="206" t="s">
        <v>126</v>
      </c>
      <c r="E206" s="207" t="s">
        <v>509</v>
      </c>
      <c r="F206" s="208" t="s">
        <v>510</v>
      </c>
      <c r="G206" s="209" t="s">
        <v>145</v>
      </c>
      <c r="H206" s="210">
        <v>1150.53</v>
      </c>
      <c r="I206" s="211"/>
      <c r="J206" s="212">
        <f>ROUND(I206*H206,2)</f>
        <v>0</v>
      </c>
      <c r="K206" s="208" t="s">
        <v>130</v>
      </c>
      <c r="L206" s="46"/>
      <c r="M206" s="213" t="s">
        <v>19</v>
      </c>
      <c r="N206" s="214" t="s">
        <v>44</v>
      </c>
      <c r="O206" s="86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7" t="s">
        <v>131</v>
      </c>
      <c r="AT206" s="217" t="s">
        <v>126</v>
      </c>
      <c r="AU206" s="217" t="s">
        <v>83</v>
      </c>
      <c r="AY206" s="19" t="s">
        <v>124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9" t="s">
        <v>81</v>
      </c>
      <c r="BK206" s="218">
        <f>ROUND(I206*H206,2)</f>
        <v>0</v>
      </c>
      <c r="BL206" s="19" t="s">
        <v>131</v>
      </c>
      <c r="BM206" s="217" t="s">
        <v>511</v>
      </c>
    </row>
    <row r="207" s="2" customFormat="1">
      <c r="A207" s="40"/>
      <c r="B207" s="41"/>
      <c r="C207" s="42"/>
      <c r="D207" s="219" t="s">
        <v>133</v>
      </c>
      <c r="E207" s="42"/>
      <c r="F207" s="220" t="s">
        <v>512</v>
      </c>
      <c r="G207" s="42"/>
      <c r="H207" s="42"/>
      <c r="I207" s="221"/>
      <c r="J207" s="42"/>
      <c r="K207" s="42"/>
      <c r="L207" s="46"/>
      <c r="M207" s="222"/>
      <c r="N207" s="22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133</v>
      </c>
      <c r="AU207" s="19" t="s">
        <v>83</v>
      </c>
    </row>
    <row r="208" s="13" customFormat="1">
      <c r="A208" s="13"/>
      <c r="B208" s="224"/>
      <c r="C208" s="225"/>
      <c r="D208" s="226" t="s">
        <v>135</v>
      </c>
      <c r="E208" s="227" t="s">
        <v>19</v>
      </c>
      <c r="F208" s="228" t="s">
        <v>403</v>
      </c>
      <c r="G208" s="225"/>
      <c r="H208" s="227" t="s">
        <v>19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135</v>
      </c>
      <c r="AU208" s="234" t="s">
        <v>83</v>
      </c>
      <c r="AV208" s="13" t="s">
        <v>81</v>
      </c>
      <c r="AW208" s="13" t="s">
        <v>35</v>
      </c>
      <c r="AX208" s="13" t="s">
        <v>73</v>
      </c>
      <c r="AY208" s="234" t="s">
        <v>124</v>
      </c>
    </row>
    <row r="209" s="13" customFormat="1">
      <c r="A209" s="13"/>
      <c r="B209" s="224"/>
      <c r="C209" s="225"/>
      <c r="D209" s="226" t="s">
        <v>135</v>
      </c>
      <c r="E209" s="227" t="s">
        <v>19</v>
      </c>
      <c r="F209" s="228" t="s">
        <v>513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135</v>
      </c>
      <c r="AU209" s="234" t="s">
        <v>83</v>
      </c>
      <c r="AV209" s="13" t="s">
        <v>81</v>
      </c>
      <c r="AW209" s="13" t="s">
        <v>35</v>
      </c>
      <c r="AX209" s="13" t="s">
        <v>73</v>
      </c>
      <c r="AY209" s="234" t="s">
        <v>124</v>
      </c>
    </row>
    <row r="210" s="13" customFormat="1">
      <c r="A210" s="13"/>
      <c r="B210" s="224"/>
      <c r="C210" s="225"/>
      <c r="D210" s="226" t="s">
        <v>135</v>
      </c>
      <c r="E210" s="227" t="s">
        <v>19</v>
      </c>
      <c r="F210" s="228" t="s">
        <v>514</v>
      </c>
      <c r="G210" s="225"/>
      <c r="H210" s="227" t="s">
        <v>19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135</v>
      </c>
      <c r="AU210" s="234" t="s">
        <v>83</v>
      </c>
      <c r="AV210" s="13" t="s">
        <v>81</v>
      </c>
      <c r="AW210" s="13" t="s">
        <v>35</v>
      </c>
      <c r="AX210" s="13" t="s">
        <v>73</v>
      </c>
      <c r="AY210" s="234" t="s">
        <v>124</v>
      </c>
    </row>
    <row r="211" s="14" customFormat="1">
      <c r="A211" s="14"/>
      <c r="B211" s="235"/>
      <c r="C211" s="236"/>
      <c r="D211" s="226" t="s">
        <v>135</v>
      </c>
      <c r="E211" s="237" t="s">
        <v>19</v>
      </c>
      <c r="F211" s="238" t="s">
        <v>515</v>
      </c>
      <c r="G211" s="236"/>
      <c r="H211" s="239">
        <v>790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135</v>
      </c>
      <c r="AU211" s="245" t="s">
        <v>83</v>
      </c>
      <c r="AV211" s="14" t="s">
        <v>83</v>
      </c>
      <c r="AW211" s="14" t="s">
        <v>35</v>
      </c>
      <c r="AX211" s="14" t="s">
        <v>73</v>
      </c>
      <c r="AY211" s="245" t="s">
        <v>124</v>
      </c>
    </row>
    <row r="212" s="13" customFormat="1">
      <c r="A212" s="13"/>
      <c r="B212" s="224"/>
      <c r="C212" s="225"/>
      <c r="D212" s="226" t="s">
        <v>135</v>
      </c>
      <c r="E212" s="227" t="s">
        <v>19</v>
      </c>
      <c r="F212" s="228" t="s">
        <v>516</v>
      </c>
      <c r="G212" s="225"/>
      <c r="H212" s="227" t="s">
        <v>19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135</v>
      </c>
      <c r="AU212" s="234" t="s">
        <v>83</v>
      </c>
      <c r="AV212" s="13" t="s">
        <v>81</v>
      </c>
      <c r="AW212" s="13" t="s">
        <v>35</v>
      </c>
      <c r="AX212" s="13" t="s">
        <v>73</v>
      </c>
      <c r="AY212" s="234" t="s">
        <v>124</v>
      </c>
    </row>
    <row r="213" s="14" customFormat="1">
      <c r="A213" s="14"/>
      <c r="B213" s="235"/>
      <c r="C213" s="236"/>
      <c r="D213" s="226" t="s">
        <v>135</v>
      </c>
      <c r="E213" s="237" t="s">
        <v>19</v>
      </c>
      <c r="F213" s="238" t="s">
        <v>517</v>
      </c>
      <c r="G213" s="236"/>
      <c r="H213" s="239">
        <v>320.82999999999998</v>
      </c>
      <c r="I213" s="240"/>
      <c r="J213" s="236"/>
      <c r="K213" s="236"/>
      <c r="L213" s="241"/>
      <c r="M213" s="242"/>
      <c r="N213" s="243"/>
      <c r="O213" s="243"/>
      <c r="P213" s="243"/>
      <c r="Q213" s="243"/>
      <c r="R213" s="243"/>
      <c r="S213" s="243"/>
      <c r="T213" s="24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5" t="s">
        <v>135</v>
      </c>
      <c r="AU213" s="245" t="s">
        <v>83</v>
      </c>
      <c r="AV213" s="14" t="s">
        <v>83</v>
      </c>
      <c r="AW213" s="14" t="s">
        <v>35</v>
      </c>
      <c r="AX213" s="14" t="s">
        <v>73</v>
      </c>
      <c r="AY213" s="245" t="s">
        <v>124</v>
      </c>
    </row>
    <row r="214" s="13" customFormat="1">
      <c r="A214" s="13"/>
      <c r="B214" s="224"/>
      <c r="C214" s="225"/>
      <c r="D214" s="226" t="s">
        <v>135</v>
      </c>
      <c r="E214" s="227" t="s">
        <v>19</v>
      </c>
      <c r="F214" s="228" t="s">
        <v>518</v>
      </c>
      <c r="G214" s="225"/>
      <c r="H214" s="227" t="s">
        <v>19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135</v>
      </c>
      <c r="AU214" s="234" t="s">
        <v>83</v>
      </c>
      <c r="AV214" s="13" t="s">
        <v>81</v>
      </c>
      <c r="AW214" s="13" t="s">
        <v>35</v>
      </c>
      <c r="AX214" s="13" t="s">
        <v>73</v>
      </c>
      <c r="AY214" s="234" t="s">
        <v>124</v>
      </c>
    </row>
    <row r="215" s="13" customFormat="1">
      <c r="A215" s="13"/>
      <c r="B215" s="224"/>
      <c r="C215" s="225"/>
      <c r="D215" s="226" t="s">
        <v>135</v>
      </c>
      <c r="E215" s="227" t="s">
        <v>19</v>
      </c>
      <c r="F215" s="228" t="s">
        <v>519</v>
      </c>
      <c r="G215" s="225"/>
      <c r="H215" s="227" t="s">
        <v>19</v>
      </c>
      <c r="I215" s="229"/>
      <c r="J215" s="225"/>
      <c r="K215" s="225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135</v>
      </c>
      <c r="AU215" s="234" t="s">
        <v>83</v>
      </c>
      <c r="AV215" s="13" t="s">
        <v>81</v>
      </c>
      <c r="AW215" s="13" t="s">
        <v>35</v>
      </c>
      <c r="AX215" s="13" t="s">
        <v>73</v>
      </c>
      <c r="AY215" s="234" t="s">
        <v>124</v>
      </c>
    </row>
    <row r="216" s="14" customFormat="1">
      <c r="A216" s="14"/>
      <c r="B216" s="235"/>
      <c r="C216" s="236"/>
      <c r="D216" s="226" t="s">
        <v>135</v>
      </c>
      <c r="E216" s="237" t="s">
        <v>19</v>
      </c>
      <c r="F216" s="238" t="s">
        <v>520</v>
      </c>
      <c r="G216" s="236"/>
      <c r="H216" s="239">
        <v>20.699999999999999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135</v>
      </c>
      <c r="AU216" s="245" t="s">
        <v>83</v>
      </c>
      <c r="AV216" s="14" t="s">
        <v>83</v>
      </c>
      <c r="AW216" s="14" t="s">
        <v>35</v>
      </c>
      <c r="AX216" s="14" t="s">
        <v>73</v>
      </c>
      <c r="AY216" s="245" t="s">
        <v>124</v>
      </c>
    </row>
    <row r="217" s="13" customFormat="1">
      <c r="A217" s="13"/>
      <c r="B217" s="224"/>
      <c r="C217" s="225"/>
      <c r="D217" s="226" t="s">
        <v>135</v>
      </c>
      <c r="E217" s="227" t="s">
        <v>19</v>
      </c>
      <c r="F217" s="228" t="s">
        <v>521</v>
      </c>
      <c r="G217" s="225"/>
      <c r="H217" s="227" t="s">
        <v>19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135</v>
      </c>
      <c r="AU217" s="234" t="s">
        <v>83</v>
      </c>
      <c r="AV217" s="13" t="s">
        <v>81</v>
      </c>
      <c r="AW217" s="13" t="s">
        <v>35</v>
      </c>
      <c r="AX217" s="13" t="s">
        <v>73</v>
      </c>
      <c r="AY217" s="234" t="s">
        <v>124</v>
      </c>
    </row>
    <row r="218" s="14" customFormat="1">
      <c r="A218" s="14"/>
      <c r="B218" s="235"/>
      <c r="C218" s="236"/>
      <c r="D218" s="226" t="s">
        <v>135</v>
      </c>
      <c r="E218" s="237" t="s">
        <v>19</v>
      </c>
      <c r="F218" s="238" t="s">
        <v>248</v>
      </c>
      <c r="G218" s="236"/>
      <c r="H218" s="239">
        <v>19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135</v>
      </c>
      <c r="AU218" s="245" t="s">
        <v>83</v>
      </c>
      <c r="AV218" s="14" t="s">
        <v>83</v>
      </c>
      <c r="AW218" s="14" t="s">
        <v>35</v>
      </c>
      <c r="AX218" s="14" t="s">
        <v>73</v>
      </c>
      <c r="AY218" s="245" t="s">
        <v>124</v>
      </c>
    </row>
    <row r="219" s="15" customFormat="1">
      <c r="A219" s="15"/>
      <c r="B219" s="263"/>
      <c r="C219" s="264"/>
      <c r="D219" s="226" t="s">
        <v>135</v>
      </c>
      <c r="E219" s="265" t="s">
        <v>19</v>
      </c>
      <c r="F219" s="266" t="s">
        <v>417</v>
      </c>
      <c r="G219" s="264"/>
      <c r="H219" s="267">
        <v>1150.53</v>
      </c>
      <c r="I219" s="268"/>
      <c r="J219" s="264"/>
      <c r="K219" s="264"/>
      <c r="L219" s="269"/>
      <c r="M219" s="270"/>
      <c r="N219" s="271"/>
      <c r="O219" s="271"/>
      <c r="P219" s="271"/>
      <c r="Q219" s="271"/>
      <c r="R219" s="271"/>
      <c r="S219" s="271"/>
      <c r="T219" s="272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3" t="s">
        <v>135</v>
      </c>
      <c r="AU219" s="273" t="s">
        <v>83</v>
      </c>
      <c r="AV219" s="15" t="s">
        <v>131</v>
      </c>
      <c r="AW219" s="15" t="s">
        <v>35</v>
      </c>
      <c r="AX219" s="15" t="s">
        <v>81</v>
      </c>
      <c r="AY219" s="273" t="s">
        <v>124</v>
      </c>
    </row>
    <row r="220" s="2" customFormat="1" ht="24.15" customHeight="1">
      <c r="A220" s="40"/>
      <c r="B220" s="41"/>
      <c r="C220" s="206" t="s">
        <v>254</v>
      </c>
      <c r="D220" s="206" t="s">
        <v>126</v>
      </c>
      <c r="E220" s="207" t="s">
        <v>522</v>
      </c>
      <c r="F220" s="208" t="s">
        <v>523</v>
      </c>
      <c r="G220" s="209" t="s">
        <v>145</v>
      </c>
      <c r="H220" s="210">
        <v>355.69999999999999</v>
      </c>
      <c r="I220" s="211"/>
      <c r="J220" s="212">
        <f>ROUND(I220*H220,2)</f>
        <v>0</v>
      </c>
      <c r="K220" s="208" t="s">
        <v>130</v>
      </c>
      <c r="L220" s="46"/>
      <c r="M220" s="213" t="s">
        <v>19</v>
      </c>
      <c r="N220" s="214" t="s">
        <v>44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131</v>
      </c>
      <c r="AT220" s="217" t="s">
        <v>126</v>
      </c>
      <c r="AU220" s="217" t="s">
        <v>83</v>
      </c>
      <c r="AY220" s="19" t="s">
        <v>124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81</v>
      </c>
      <c r="BK220" s="218">
        <f>ROUND(I220*H220,2)</f>
        <v>0</v>
      </c>
      <c r="BL220" s="19" t="s">
        <v>131</v>
      </c>
      <c r="BM220" s="217" t="s">
        <v>524</v>
      </c>
    </row>
    <row r="221" s="2" customFormat="1">
      <c r="A221" s="40"/>
      <c r="B221" s="41"/>
      <c r="C221" s="42"/>
      <c r="D221" s="219" t="s">
        <v>133</v>
      </c>
      <c r="E221" s="42"/>
      <c r="F221" s="220" t="s">
        <v>525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133</v>
      </c>
      <c r="AU221" s="19" t="s">
        <v>83</v>
      </c>
    </row>
    <row r="222" s="13" customFormat="1">
      <c r="A222" s="13"/>
      <c r="B222" s="224"/>
      <c r="C222" s="225"/>
      <c r="D222" s="226" t="s">
        <v>135</v>
      </c>
      <c r="E222" s="227" t="s">
        <v>19</v>
      </c>
      <c r="F222" s="228" t="s">
        <v>403</v>
      </c>
      <c r="G222" s="225"/>
      <c r="H222" s="227" t="s">
        <v>19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135</v>
      </c>
      <c r="AU222" s="234" t="s">
        <v>83</v>
      </c>
      <c r="AV222" s="13" t="s">
        <v>81</v>
      </c>
      <c r="AW222" s="13" t="s">
        <v>35</v>
      </c>
      <c r="AX222" s="13" t="s">
        <v>73</v>
      </c>
      <c r="AY222" s="234" t="s">
        <v>124</v>
      </c>
    </row>
    <row r="223" s="13" customFormat="1">
      <c r="A223" s="13"/>
      <c r="B223" s="224"/>
      <c r="C223" s="225"/>
      <c r="D223" s="226" t="s">
        <v>135</v>
      </c>
      <c r="E223" s="227" t="s">
        <v>19</v>
      </c>
      <c r="F223" s="228" t="s">
        <v>516</v>
      </c>
      <c r="G223" s="225"/>
      <c r="H223" s="227" t="s">
        <v>19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135</v>
      </c>
      <c r="AU223" s="234" t="s">
        <v>83</v>
      </c>
      <c r="AV223" s="13" t="s">
        <v>81</v>
      </c>
      <c r="AW223" s="13" t="s">
        <v>35</v>
      </c>
      <c r="AX223" s="13" t="s">
        <v>73</v>
      </c>
      <c r="AY223" s="234" t="s">
        <v>124</v>
      </c>
    </row>
    <row r="224" s="14" customFormat="1">
      <c r="A224" s="14"/>
      <c r="B224" s="235"/>
      <c r="C224" s="236"/>
      <c r="D224" s="226" t="s">
        <v>135</v>
      </c>
      <c r="E224" s="237" t="s">
        <v>19</v>
      </c>
      <c r="F224" s="238" t="s">
        <v>526</v>
      </c>
      <c r="G224" s="236"/>
      <c r="H224" s="239">
        <v>316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135</v>
      </c>
      <c r="AU224" s="245" t="s">
        <v>83</v>
      </c>
      <c r="AV224" s="14" t="s">
        <v>83</v>
      </c>
      <c r="AW224" s="14" t="s">
        <v>35</v>
      </c>
      <c r="AX224" s="14" t="s">
        <v>73</v>
      </c>
      <c r="AY224" s="245" t="s">
        <v>124</v>
      </c>
    </row>
    <row r="225" s="13" customFormat="1">
      <c r="A225" s="13"/>
      <c r="B225" s="224"/>
      <c r="C225" s="225"/>
      <c r="D225" s="226" t="s">
        <v>135</v>
      </c>
      <c r="E225" s="227" t="s">
        <v>19</v>
      </c>
      <c r="F225" s="228" t="s">
        <v>527</v>
      </c>
      <c r="G225" s="225"/>
      <c r="H225" s="227" t="s">
        <v>19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135</v>
      </c>
      <c r="AU225" s="234" t="s">
        <v>83</v>
      </c>
      <c r="AV225" s="13" t="s">
        <v>81</v>
      </c>
      <c r="AW225" s="13" t="s">
        <v>35</v>
      </c>
      <c r="AX225" s="13" t="s">
        <v>73</v>
      </c>
      <c r="AY225" s="234" t="s">
        <v>124</v>
      </c>
    </row>
    <row r="226" s="14" customFormat="1">
      <c r="A226" s="14"/>
      <c r="B226" s="235"/>
      <c r="C226" s="236"/>
      <c r="D226" s="226" t="s">
        <v>135</v>
      </c>
      <c r="E226" s="237" t="s">
        <v>19</v>
      </c>
      <c r="F226" s="238" t="s">
        <v>520</v>
      </c>
      <c r="G226" s="236"/>
      <c r="H226" s="239">
        <v>20.699999999999999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5" t="s">
        <v>135</v>
      </c>
      <c r="AU226" s="245" t="s">
        <v>83</v>
      </c>
      <c r="AV226" s="14" t="s">
        <v>83</v>
      </c>
      <c r="AW226" s="14" t="s">
        <v>35</v>
      </c>
      <c r="AX226" s="14" t="s">
        <v>73</v>
      </c>
      <c r="AY226" s="245" t="s">
        <v>124</v>
      </c>
    </row>
    <row r="227" s="13" customFormat="1">
      <c r="A227" s="13"/>
      <c r="B227" s="224"/>
      <c r="C227" s="225"/>
      <c r="D227" s="226" t="s">
        <v>135</v>
      </c>
      <c r="E227" s="227" t="s">
        <v>19</v>
      </c>
      <c r="F227" s="228" t="s">
        <v>528</v>
      </c>
      <c r="G227" s="225"/>
      <c r="H227" s="227" t="s">
        <v>19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135</v>
      </c>
      <c r="AU227" s="234" t="s">
        <v>83</v>
      </c>
      <c r="AV227" s="13" t="s">
        <v>81</v>
      </c>
      <c r="AW227" s="13" t="s">
        <v>35</v>
      </c>
      <c r="AX227" s="13" t="s">
        <v>73</v>
      </c>
      <c r="AY227" s="234" t="s">
        <v>124</v>
      </c>
    </row>
    <row r="228" s="14" customFormat="1">
      <c r="A228" s="14"/>
      <c r="B228" s="235"/>
      <c r="C228" s="236"/>
      <c r="D228" s="226" t="s">
        <v>135</v>
      </c>
      <c r="E228" s="237" t="s">
        <v>19</v>
      </c>
      <c r="F228" s="238" t="s">
        <v>248</v>
      </c>
      <c r="G228" s="236"/>
      <c r="H228" s="239">
        <v>19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135</v>
      </c>
      <c r="AU228" s="245" t="s">
        <v>83</v>
      </c>
      <c r="AV228" s="14" t="s">
        <v>83</v>
      </c>
      <c r="AW228" s="14" t="s">
        <v>35</v>
      </c>
      <c r="AX228" s="14" t="s">
        <v>73</v>
      </c>
      <c r="AY228" s="245" t="s">
        <v>124</v>
      </c>
    </row>
    <row r="229" s="13" customFormat="1">
      <c r="A229" s="13"/>
      <c r="B229" s="224"/>
      <c r="C229" s="225"/>
      <c r="D229" s="226" t="s">
        <v>135</v>
      </c>
      <c r="E229" s="227" t="s">
        <v>19</v>
      </c>
      <c r="F229" s="228" t="s">
        <v>529</v>
      </c>
      <c r="G229" s="225"/>
      <c r="H229" s="227" t="s">
        <v>19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135</v>
      </c>
      <c r="AU229" s="234" t="s">
        <v>83</v>
      </c>
      <c r="AV229" s="13" t="s">
        <v>81</v>
      </c>
      <c r="AW229" s="13" t="s">
        <v>35</v>
      </c>
      <c r="AX229" s="13" t="s">
        <v>73</v>
      </c>
      <c r="AY229" s="234" t="s">
        <v>124</v>
      </c>
    </row>
    <row r="230" s="15" customFormat="1">
      <c r="A230" s="15"/>
      <c r="B230" s="263"/>
      <c r="C230" s="264"/>
      <c r="D230" s="226" t="s">
        <v>135</v>
      </c>
      <c r="E230" s="265" t="s">
        <v>19</v>
      </c>
      <c r="F230" s="266" t="s">
        <v>417</v>
      </c>
      <c r="G230" s="264"/>
      <c r="H230" s="267">
        <v>355.69999999999999</v>
      </c>
      <c r="I230" s="268"/>
      <c r="J230" s="264"/>
      <c r="K230" s="264"/>
      <c r="L230" s="269"/>
      <c r="M230" s="270"/>
      <c r="N230" s="271"/>
      <c r="O230" s="271"/>
      <c r="P230" s="271"/>
      <c r="Q230" s="271"/>
      <c r="R230" s="271"/>
      <c r="S230" s="271"/>
      <c r="T230" s="27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3" t="s">
        <v>135</v>
      </c>
      <c r="AU230" s="273" t="s">
        <v>83</v>
      </c>
      <c r="AV230" s="15" t="s">
        <v>131</v>
      </c>
      <c r="AW230" s="15" t="s">
        <v>35</v>
      </c>
      <c r="AX230" s="15" t="s">
        <v>81</v>
      </c>
      <c r="AY230" s="273" t="s">
        <v>124</v>
      </c>
    </row>
    <row r="231" s="2" customFormat="1" ht="24.15" customHeight="1">
      <c r="A231" s="40"/>
      <c r="B231" s="41"/>
      <c r="C231" s="206" t="s">
        <v>7</v>
      </c>
      <c r="D231" s="206" t="s">
        <v>126</v>
      </c>
      <c r="E231" s="207" t="s">
        <v>530</v>
      </c>
      <c r="F231" s="208" t="s">
        <v>531</v>
      </c>
      <c r="G231" s="209" t="s">
        <v>145</v>
      </c>
      <c r="H231" s="210">
        <v>1.44</v>
      </c>
      <c r="I231" s="211"/>
      <c r="J231" s="212">
        <f>ROUND(I231*H231,2)</f>
        <v>0</v>
      </c>
      <c r="K231" s="208" t="s">
        <v>130</v>
      </c>
      <c r="L231" s="46"/>
      <c r="M231" s="213" t="s">
        <v>19</v>
      </c>
      <c r="N231" s="214" t="s">
        <v>44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131</v>
      </c>
      <c r="AT231" s="217" t="s">
        <v>126</v>
      </c>
      <c r="AU231" s="217" t="s">
        <v>83</v>
      </c>
      <c r="AY231" s="19" t="s">
        <v>124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81</v>
      </c>
      <c r="BK231" s="218">
        <f>ROUND(I231*H231,2)</f>
        <v>0</v>
      </c>
      <c r="BL231" s="19" t="s">
        <v>131</v>
      </c>
      <c r="BM231" s="217" t="s">
        <v>532</v>
      </c>
    </row>
    <row r="232" s="2" customFormat="1">
      <c r="A232" s="40"/>
      <c r="B232" s="41"/>
      <c r="C232" s="42"/>
      <c r="D232" s="219" t="s">
        <v>133</v>
      </c>
      <c r="E232" s="42"/>
      <c r="F232" s="220" t="s">
        <v>533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133</v>
      </c>
      <c r="AU232" s="19" t="s">
        <v>83</v>
      </c>
    </row>
    <row r="233" s="13" customFormat="1">
      <c r="A233" s="13"/>
      <c r="B233" s="224"/>
      <c r="C233" s="225"/>
      <c r="D233" s="226" t="s">
        <v>135</v>
      </c>
      <c r="E233" s="227" t="s">
        <v>19</v>
      </c>
      <c r="F233" s="228" t="s">
        <v>422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135</v>
      </c>
      <c r="AU233" s="234" t="s">
        <v>83</v>
      </c>
      <c r="AV233" s="13" t="s">
        <v>81</v>
      </c>
      <c r="AW233" s="13" t="s">
        <v>35</v>
      </c>
      <c r="AX233" s="13" t="s">
        <v>73</v>
      </c>
      <c r="AY233" s="234" t="s">
        <v>124</v>
      </c>
    </row>
    <row r="234" s="13" customFormat="1">
      <c r="A234" s="13"/>
      <c r="B234" s="224"/>
      <c r="C234" s="225"/>
      <c r="D234" s="226" t="s">
        <v>135</v>
      </c>
      <c r="E234" s="227" t="s">
        <v>19</v>
      </c>
      <c r="F234" s="228" t="s">
        <v>534</v>
      </c>
      <c r="G234" s="225"/>
      <c r="H234" s="227" t="s">
        <v>19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135</v>
      </c>
      <c r="AU234" s="234" t="s">
        <v>83</v>
      </c>
      <c r="AV234" s="13" t="s">
        <v>81</v>
      </c>
      <c r="AW234" s="13" t="s">
        <v>35</v>
      </c>
      <c r="AX234" s="13" t="s">
        <v>73</v>
      </c>
      <c r="AY234" s="234" t="s">
        <v>124</v>
      </c>
    </row>
    <row r="235" s="13" customFormat="1">
      <c r="A235" s="13"/>
      <c r="B235" s="224"/>
      <c r="C235" s="225"/>
      <c r="D235" s="226" t="s">
        <v>135</v>
      </c>
      <c r="E235" s="227" t="s">
        <v>19</v>
      </c>
      <c r="F235" s="228" t="s">
        <v>535</v>
      </c>
      <c r="G235" s="225"/>
      <c r="H235" s="227" t="s">
        <v>19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135</v>
      </c>
      <c r="AU235" s="234" t="s">
        <v>83</v>
      </c>
      <c r="AV235" s="13" t="s">
        <v>81</v>
      </c>
      <c r="AW235" s="13" t="s">
        <v>35</v>
      </c>
      <c r="AX235" s="13" t="s">
        <v>73</v>
      </c>
      <c r="AY235" s="234" t="s">
        <v>124</v>
      </c>
    </row>
    <row r="236" s="14" customFormat="1">
      <c r="A236" s="14"/>
      <c r="B236" s="235"/>
      <c r="C236" s="236"/>
      <c r="D236" s="226" t="s">
        <v>135</v>
      </c>
      <c r="E236" s="237" t="s">
        <v>19</v>
      </c>
      <c r="F236" s="238" t="s">
        <v>536</v>
      </c>
      <c r="G236" s="236"/>
      <c r="H236" s="239">
        <v>1.44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135</v>
      </c>
      <c r="AU236" s="245" t="s">
        <v>83</v>
      </c>
      <c r="AV236" s="14" t="s">
        <v>83</v>
      </c>
      <c r="AW236" s="14" t="s">
        <v>35</v>
      </c>
      <c r="AX236" s="14" t="s">
        <v>81</v>
      </c>
      <c r="AY236" s="245" t="s">
        <v>124</v>
      </c>
    </row>
    <row r="237" s="2" customFormat="1" ht="24.15" customHeight="1">
      <c r="A237" s="40"/>
      <c r="B237" s="41"/>
      <c r="C237" s="206" t="s">
        <v>265</v>
      </c>
      <c r="D237" s="206" t="s">
        <v>126</v>
      </c>
      <c r="E237" s="207" t="s">
        <v>537</v>
      </c>
      <c r="F237" s="208" t="s">
        <v>168</v>
      </c>
      <c r="G237" s="209" t="s">
        <v>145</v>
      </c>
      <c r="H237" s="210">
        <v>1110.8299999999999</v>
      </c>
      <c r="I237" s="211"/>
      <c r="J237" s="212">
        <f>ROUND(I237*H237,2)</f>
        <v>0</v>
      </c>
      <c r="K237" s="208" t="s">
        <v>130</v>
      </c>
      <c r="L237" s="46"/>
      <c r="M237" s="213" t="s">
        <v>19</v>
      </c>
      <c r="N237" s="214" t="s">
        <v>44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131</v>
      </c>
      <c r="AT237" s="217" t="s">
        <v>126</v>
      </c>
      <c r="AU237" s="217" t="s">
        <v>83</v>
      </c>
      <c r="AY237" s="19" t="s">
        <v>124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81</v>
      </c>
      <c r="BK237" s="218">
        <f>ROUND(I237*H237,2)</f>
        <v>0</v>
      </c>
      <c r="BL237" s="19" t="s">
        <v>131</v>
      </c>
      <c r="BM237" s="217" t="s">
        <v>538</v>
      </c>
    </row>
    <row r="238" s="2" customFormat="1">
      <c r="A238" s="40"/>
      <c r="B238" s="41"/>
      <c r="C238" s="42"/>
      <c r="D238" s="219" t="s">
        <v>133</v>
      </c>
      <c r="E238" s="42"/>
      <c r="F238" s="220" t="s">
        <v>539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133</v>
      </c>
      <c r="AU238" s="19" t="s">
        <v>83</v>
      </c>
    </row>
    <row r="239" s="13" customFormat="1">
      <c r="A239" s="13"/>
      <c r="B239" s="224"/>
      <c r="C239" s="225"/>
      <c r="D239" s="226" t="s">
        <v>135</v>
      </c>
      <c r="E239" s="227" t="s">
        <v>19</v>
      </c>
      <c r="F239" s="228" t="s">
        <v>403</v>
      </c>
      <c r="G239" s="225"/>
      <c r="H239" s="227" t="s">
        <v>19</v>
      </c>
      <c r="I239" s="229"/>
      <c r="J239" s="225"/>
      <c r="K239" s="225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135</v>
      </c>
      <c r="AU239" s="234" t="s">
        <v>83</v>
      </c>
      <c r="AV239" s="13" t="s">
        <v>81</v>
      </c>
      <c r="AW239" s="13" t="s">
        <v>35</v>
      </c>
      <c r="AX239" s="13" t="s">
        <v>73</v>
      </c>
      <c r="AY239" s="234" t="s">
        <v>124</v>
      </c>
    </row>
    <row r="240" s="13" customFormat="1">
      <c r="A240" s="13"/>
      <c r="B240" s="224"/>
      <c r="C240" s="225"/>
      <c r="D240" s="226" t="s">
        <v>135</v>
      </c>
      <c r="E240" s="227" t="s">
        <v>19</v>
      </c>
      <c r="F240" s="228" t="s">
        <v>540</v>
      </c>
      <c r="G240" s="225"/>
      <c r="H240" s="227" t="s">
        <v>19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135</v>
      </c>
      <c r="AU240" s="234" t="s">
        <v>83</v>
      </c>
      <c r="AV240" s="13" t="s">
        <v>81</v>
      </c>
      <c r="AW240" s="13" t="s">
        <v>35</v>
      </c>
      <c r="AX240" s="13" t="s">
        <v>73</v>
      </c>
      <c r="AY240" s="234" t="s">
        <v>124</v>
      </c>
    </row>
    <row r="241" s="13" customFormat="1">
      <c r="A241" s="13"/>
      <c r="B241" s="224"/>
      <c r="C241" s="225"/>
      <c r="D241" s="226" t="s">
        <v>135</v>
      </c>
      <c r="E241" s="227" t="s">
        <v>19</v>
      </c>
      <c r="F241" s="228" t="s">
        <v>541</v>
      </c>
      <c r="G241" s="225"/>
      <c r="H241" s="227" t="s">
        <v>19</v>
      </c>
      <c r="I241" s="229"/>
      <c r="J241" s="225"/>
      <c r="K241" s="225"/>
      <c r="L241" s="230"/>
      <c r="M241" s="231"/>
      <c r="N241" s="232"/>
      <c r="O241" s="232"/>
      <c r="P241" s="232"/>
      <c r="Q241" s="232"/>
      <c r="R241" s="232"/>
      <c r="S241" s="232"/>
      <c r="T241" s="23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4" t="s">
        <v>135</v>
      </c>
      <c r="AU241" s="234" t="s">
        <v>83</v>
      </c>
      <c r="AV241" s="13" t="s">
        <v>81</v>
      </c>
      <c r="AW241" s="13" t="s">
        <v>35</v>
      </c>
      <c r="AX241" s="13" t="s">
        <v>73</v>
      </c>
      <c r="AY241" s="234" t="s">
        <v>124</v>
      </c>
    </row>
    <row r="242" s="14" customFormat="1">
      <c r="A242" s="14"/>
      <c r="B242" s="235"/>
      <c r="C242" s="236"/>
      <c r="D242" s="226" t="s">
        <v>135</v>
      </c>
      <c r="E242" s="237" t="s">
        <v>19</v>
      </c>
      <c r="F242" s="238" t="s">
        <v>515</v>
      </c>
      <c r="G242" s="236"/>
      <c r="H242" s="239">
        <v>790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5" t="s">
        <v>135</v>
      </c>
      <c r="AU242" s="245" t="s">
        <v>83</v>
      </c>
      <c r="AV242" s="14" t="s">
        <v>83</v>
      </c>
      <c r="AW242" s="14" t="s">
        <v>35</v>
      </c>
      <c r="AX242" s="14" t="s">
        <v>73</v>
      </c>
      <c r="AY242" s="245" t="s">
        <v>124</v>
      </c>
    </row>
    <row r="243" s="13" customFormat="1">
      <c r="A243" s="13"/>
      <c r="B243" s="224"/>
      <c r="C243" s="225"/>
      <c r="D243" s="226" t="s">
        <v>135</v>
      </c>
      <c r="E243" s="227" t="s">
        <v>19</v>
      </c>
      <c r="F243" s="228" t="s">
        <v>516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135</v>
      </c>
      <c r="AU243" s="234" t="s">
        <v>83</v>
      </c>
      <c r="AV243" s="13" t="s">
        <v>81</v>
      </c>
      <c r="AW243" s="13" t="s">
        <v>35</v>
      </c>
      <c r="AX243" s="13" t="s">
        <v>73</v>
      </c>
      <c r="AY243" s="234" t="s">
        <v>124</v>
      </c>
    </row>
    <row r="244" s="14" customFormat="1">
      <c r="A244" s="14"/>
      <c r="B244" s="235"/>
      <c r="C244" s="236"/>
      <c r="D244" s="226" t="s">
        <v>135</v>
      </c>
      <c r="E244" s="237" t="s">
        <v>19</v>
      </c>
      <c r="F244" s="238" t="s">
        <v>517</v>
      </c>
      <c r="G244" s="236"/>
      <c r="H244" s="239">
        <v>320.82999999999998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135</v>
      </c>
      <c r="AU244" s="245" t="s">
        <v>83</v>
      </c>
      <c r="AV244" s="14" t="s">
        <v>83</v>
      </c>
      <c r="AW244" s="14" t="s">
        <v>35</v>
      </c>
      <c r="AX244" s="14" t="s">
        <v>73</v>
      </c>
      <c r="AY244" s="245" t="s">
        <v>124</v>
      </c>
    </row>
    <row r="245" s="15" customFormat="1">
      <c r="A245" s="15"/>
      <c r="B245" s="263"/>
      <c r="C245" s="264"/>
      <c r="D245" s="226" t="s">
        <v>135</v>
      </c>
      <c r="E245" s="265" t="s">
        <v>19</v>
      </c>
      <c r="F245" s="266" t="s">
        <v>417</v>
      </c>
      <c r="G245" s="264"/>
      <c r="H245" s="267">
        <v>1110.8299999999999</v>
      </c>
      <c r="I245" s="268"/>
      <c r="J245" s="264"/>
      <c r="K245" s="264"/>
      <c r="L245" s="269"/>
      <c r="M245" s="270"/>
      <c r="N245" s="271"/>
      <c r="O245" s="271"/>
      <c r="P245" s="271"/>
      <c r="Q245" s="271"/>
      <c r="R245" s="271"/>
      <c r="S245" s="271"/>
      <c r="T245" s="272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3" t="s">
        <v>135</v>
      </c>
      <c r="AU245" s="273" t="s">
        <v>83</v>
      </c>
      <c r="AV245" s="15" t="s">
        <v>131</v>
      </c>
      <c r="AW245" s="15" t="s">
        <v>35</v>
      </c>
      <c r="AX245" s="15" t="s">
        <v>81</v>
      </c>
      <c r="AY245" s="273" t="s">
        <v>124</v>
      </c>
    </row>
    <row r="246" s="2" customFormat="1" ht="24.15" customHeight="1">
      <c r="A246" s="40"/>
      <c r="B246" s="41"/>
      <c r="C246" s="206" t="s">
        <v>273</v>
      </c>
      <c r="D246" s="206" t="s">
        <v>126</v>
      </c>
      <c r="E246" s="207" t="s">
        <v>542</v>
      </c>
      <c r="F246" s="208" t="s">
        <v>543</v>
      </c>
      <c r="G246" s="209" t="s">
        <v>145</v>
      </c>
      <c r="H246" s="210">
        <v>21.632999999999999</v>
      </c>
      <c r="I246" s="211"/>
      <c r="J246" s="212">
        <f>ROUND(I246*H246,2)</f>
        <v>0</v>
      </c>
      <c r="K246" s="208" t="s">
        <v>130</v>
      </c>
      <c r="L246" s="46"/>
      <c r="M246" s="213" t="s">
        <v>19</v>
      </c>
      <c r="N246" s="214" t="s">
        <v>44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131</v>
      </c>
      <c r="AT246" s="217" t="s">
        <v>126</v>
      </c>
      <c r="AU246" s="217" t="s">
        <v>83</v>
      </c>
      <c r="AY246" s="19" t="s">
        <v>124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81</v>
      </c>
      <c r="BK246" s="218">
        <f>ROUND(I246*H246,2)</f>
        <v>0</v>
      </c>
      <c r="BL246" s="19" t="s">
        <v>131</v>
      </c>
      <c r="BM246" s="217" t="s">
        <v>544</v>
      </c>
    </row>
    <row r="247" s="2" customFormat="1">
      <c r="A247" s="40"/>
      <c r="B247" s="41"/>
      <c r="C247" s="42"/>
      <c r="D247" s="219" t="s">
        <v>133</v>
      </c>
      <c r="E247" s="42"/>
      <c r="F247" s="220" t="s">
        <v>545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133</v>
      </c>
      <c r="AU247" s="19" t="s">
        <v>83</v>
      </c>
    </row>
    <row r="248" s="13" customFormat="1">
      <c r="A248" s="13"/>
      <c r="B248" s="224"/>
      <c r="C248" s="225"/>
      <c r="D248" s="226" t="s">
        <v>135</v>
      </c>
      <c r="E248" s="227" t="s">
        <v>19</v>
      </c>
      <c r="F248" s="228" t="s">
        <v>448</v>
      </c>
      <c r="G248" s="225"/>
      <c r="H248" s="227" t="s">
        <v>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135</v>
      </c>
      <c r="AU248" s="234" t="s">
        <v>83</v>
      </c>
      <c r="AV248" s="13" t="s">
        <v>81</v>
      </c>
      <c r="AW248" s="13" t="s">
        <v>35</v>
      </c>
      <c r="AX248" s="13" t="s">
        <v>73</v>
      </c>
      <c r="AY248" s="234" t="s">
        <v>124</v>
      </c>
    </row>
    <row r="249" s="13" customFormat="1">
      <c r="A249" s="13"/>
      <c r="B249" s="224"/>
      <c r="C249" s="225"/>
      <c r="D249" s="226" t="s">
        <v>135</v>
      </c>
      <c r="E249" s="227" t="s">
        <v>19</v>
      </c>
      <c r="F249" s="228" t="s">
        <v>546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135</v>
      </c>
      <c r="AU249" s="234" t="s">
        <v>83</v>
      </c>
      <c r="AV249" s="13" t="s">
        <v>81</v>
      </c>
      <c r="AW249" s="13" t="s">
        <v>35</v>
      </c>
      <c r="AX249" s="13" t="s">
        <v>73</v>
      </c>
      <c r="AY249" s="234" t="s">
        <v>124</v>
      </c>
    </row>
    <row r="250" s="14" customFormat="1">
      <c r="A250" s="14"/>
      <c r="B250" s="235"/>
      <c r="C250" s="236"/>
      <c r="D250" s="226" t="s">
        <v>135</v>
      </c>
      <c r="E250" s="237" t="s">
        <v>19</v>
      </c>
      <c r="F250" s="238" t="s">
        <v>248</v>
      </c>
      <c r="G250" s="236"/>
      <c r="H250" s="239">
        <v>19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135</v>
      </c>
      <c r="AU250" s="245" t="s">
        <v>83</v>
      </c>
      <c r="AV250" s="14" t="s">
        <v>83</v>
      </c>
      <c r="AW250" s="14" t="s">
        <v>35</v>
      </c>
      <c r="AX250" s="14" t="s">
        <v>73</v>
      </c>
      <c r="AY250" s="245" t="s">
        <v>124</v>
      </c>
    </row>
    <row r="251" s="13" customFormat="1">
      <c r="A251" s="13"/>
      <c r="B251" s="224"/>
      <c r="C251" s="225"/>
      <c r="D251" s="226" t="s">
        <v>135</v>
      </c>
      <c r="E251" s="227" t="s">
        <v>19</v>
      </c>
      <c r="F251" s="228" t="s">
        <v>547</v>
      </c>
      <c r="G251" s="225"/>
      <c r="H251" s="227" t="s">
        <v>19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135</v>
      </c>
      <c r="AU251" s="234" t="s">
        <v>83</v>
      </c>
      <c r="AV251" s="13" t="s">
        <v>81</v>
      </c>
      <c r="AW251" s="13" t="s">
        <v>35</v>
      </c>
      <c r="AX251" s="13" t="s">
        <v>73</v>
      </c>
      <c r="AY251" s="234" t="s">
        <v>124</v>
      </c>
    </row>
    <row r="252" s="14" customFormat="1">
      <c r="A252" s="14"/>
      <c r="B252" s="235"/>
      <c r="C252" s="236"/>
      <c r="D252" s="226" t="s">
        <v>135</v>
      </c>
      <c r="E252" s="237" t="s">
        <v>19</v>
      </c>
      <c r="F252" s="238" t="s">
        <v>548</v>
      </c>
      <c r="G252" s="236"/>
      <c r="H252" s="239">
        <v>2.633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135</v>
      </c>
      <c r="AU252" s="245" t="s">
        <v>83</v>
      </c>
      <c r="AV252" s="14" t="s">
        <v>83</v>
      </c>
      <c r="AW252" s="14" t="s">
        <v>35</v>
      </c>
      <c r="AX252" s="14" t="s">
        <v>73</v>
      </c>
      <c r="AY252" s="245" t="s">
        <v>124</v>
      </c>
    </row>
    <row r="253" s="15" customFormat="1">
      <c r="A253" s="15"/>
      <c r="B253" s="263"/>
      <c r="C253" s="264"/>
      <c r="D253" s="226" t="s">
        <v>135</v>
      </c>
      <c r="E253" s="265" t="s">
        <v>19</v>
      </c>
      <c r="F253" s="266" t="s">
        <v>417</v>
      </c>
      <c r="G253" s="264"/>
      <c r="H253" s="267">
        <v>21.632999999999999</v>
      </c>
      <c r="I253" s="268"/>
      <c r="J253" s="264"/>
      <c r="K253" s="264"/>
      <c r="L253" s="269"/>
      <c r="M253" s="270"/>
      <c r="N253" s="271"/>
      <c r="O253" s="271"/>
      <c r="P253" s="271"/>
      <c r="Q253" s="271"/>
      <c r="R253" s="271"/>
      <c r="S253" s="271"/>
      <c r="T253" s="272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3" t="s">
        <v>135</v>
      </c>
      <c r="AU253" s="273" t="s">
        <v>83</v>
      </c>
      <c r="AV253" s="15" t="s">
        <v>131</v>
      </c>
      <c r="AW253" s="15" t="s">
        <v>35</v>
      </c>
      <c r="AX253" s="15" t="s">
        <v>81</v>
      </c>
      <c r="AY253" s="273" t="s">
        <v>124</v>
      </c>
    </row>
    <row r="254" s="2" customFormat="1" ht="16.5" customHeight="1">
      <c r="A254" s="40"/>
      <c r="B254" s="41"/>
      <c r="C254" s="246" t="s">
        <v>278</v>
      </c>
      <c r="D254" s="246" t="s">
        <v>181</v>
      </c>
      <c r="E254" s="247" t="s">
        <v>549</v>
      </c>
      <c r="F254" s="248" t="s">
        <v>550</v>
      </c>
      <c r="G254" s="249" t="s">
        <v>225</v>
      </c>
      <c r="H254" s="250">
        <v>7.5339999999999998</v>
      </c>
      <c r="I254" s="251"/>
      <c r="J254" s="252">
        <f>ROUND(I254*H254,2)</f>
        <v>0</v>
      </c>
      <c r="K254" s="248" t="s">
        <v>130</v>
      </c>
      <c r="L254" s="253"/>
      <c r="M254" s="254" t="s">
        <v>19</v>
      </c>
      <c r="N254" s="255" t="s">
        <v>44</v>
      </c>
      <c r="O254" s="86"/>
      <c r="P254" s="215">
        <f>O254*H254</f>
        <v>0</v>
      </c>
      <c r="Q254" s="215">
        <v>1</v>
      </c>
      <c r="R254" s="215">
        <f>Q254*H254</f>
        <v>7.5339999999999998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173</v>
      </c>
      <c r="AT254" s="217" t="s">
        <v>181</v>
      </c>
      <c r="AU254" s="217" t="s">
        <v>83</v>
      </c>
      <c r="AY254" s="19" t="s">
        <v>124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81</v>
      </c>
      <c r="BK254" s="218">
        <f>ROUND(I254*H254,2)</f>
        <v>0</v>
      </c>
      <c r="BL254" s="19" t="s">
        <v>131</v>
      </c>
      <c r="BM254" s="217" t="s">
        <v>551</v>
      </c>
    </row>
    <row r="255" s="13" customFormat="1">
      <c r="A255" s="13"/>
      <c r="B255" s="224"/>
      <c r="C255" s="225"/>
      <c r="D255" s="226" t="s">
        <v>135</v>
      </c>
      <c r="E255" s="227" t="s">
        <v>19</v>
      </c>
      <c r="F255" s="228" t="s">
        <v>448</v>
      </c>
      <c r="G255" s="225"/>
      <c r="H255" s="227" t="s">
        <v>19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135</v>
      </c>
      <c r="AU255" s="234" t="s">
        <v>83</v>
      </c>
      <c r="AV255" s="13" t="s">
        <v>81</v>
      </c>
      <c r="AW255" s="13" t="s">
        <v>35</v>
      </c>
      <c r="AX255" s="13" t="s">
        <v>73</v>
      </c>
      <c r="AY255" s="234" t="s">
        <v>124</v>
      </c>
    </row>
    <row r="256" s="13" customFormat="1">
      <c r="A256" s="13"/>
      <c r="B256" s="224"/>
      <c r="C256" s="225"/>
      <c r="D256" s="226" t="s">
        <v>135</v>
      </c>
      <c r="E256" s="227" t="s">
        <v>19</v>
      </c>
      <c r="F256" s="228" t="s">
        <v>547</v>
      </c>
      <c r="G256" s="225"/>
      <c r="H256" s="227" t="s">
        <v>19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135</v>
      </c>
      <c r="AU256" s="234" t="s">
        <v>83</v>
      </c>
      <c r="AV256" s="13" t="s">
        <v>81</v>
      </c>
      <c r="AW256" s="13" t="s">
        <v>35</v>
      </c>
      <c r="AX256" s="13" t="s">
        <v>73</v>
      </c>
      <c r="AY256" s="234" t="s">
        <v>124</v>
      </c>
    </row>
    <row r="257" s="14" customFormat="1">
      <c r="A257" s="14"/>
      <c r="B257" s="235"/>
      <c r="C257" s="236"/>
      <c r="D257" s="226" t="s">
        <v>135</v>
      </c>
      <c r="E257" s="237" t="s">
        <v>19</v>
      </c>
      <c r="F257" s="238" t="s">
        <v>552</v>
      </c>
      <c r="G257" s="236"/>
      <c r="H257" s="239">
        <v>4.8700000000000001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135</v>
      </c>
      <c r="AU257" s="245" t="s">
        <v>83</v>
      </c>
      <c r="AV257" s="14" t="s">
        <v>83</v>
      </c>
      <c r="AW257" s="14" t="s">
        <v>35</v>
      </c>
      <c r="AX257" s="14" t="s">
        <v>73</v>
      </c>
      <c r="AY257" s="245" t="s">
        <v>124</v>
      </c>
    </row>
    <row r="258" s="13" customFormat="1">
      <c r="A258" s="13"/>
      <c r="B258" s="224"/>
      <c r="C258" s="225"/>
      <c r="D258" s="226" t="s">
        <v>135</v>
      </c>
      <c r="E258" s="227" t="s">
        <v>19</v>
      </c>
      <c r="F258" s="228" t="s">
        <v>553</v>
      </c>
      <c r="G258" s="225"/>
      <c r="H258" s="227" t="s">
        <v>19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135</v>
      </c>
      <c r="AU258" s="234" t="s">
        <v>83</v>
      </c>
      <c r="AV258" s="13" t="s">
        <v>81</v>
      </c>
      <c r="AW258" s="13" t="s">
        <v>35</v>
      </c>
      <c r="AX258" s="13" t="s">
        <v>73</v>
      </c>
      <c r="AY258" s="234" t="s">
        <v>124</v>
      </c>
    </row>
    <row r="259" s="14" customFormat="1">
      <c r="A259" s="14"/>
      <c r="B259" s="235"/>
      <c r="C259" s="236"/>
      <c r="D259" s="226" t="s">
        <v>135</v>
      </c>
      <c r="E259" s="237" t="s">
        <v>19</v>
      </c>
      <c r="F259" s="238" t="s">
        <v>554</v>
      </c>
      <c r="G259" s="236"/>
      <c r="H259" s="239">
        <v>2.6640000000000001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135</v>
      </c>
      <c r="AU259" s="245" t="s">
        <v>83</v>
      </c>
      <c r="AV259" s="14" t="s">
        <v>83</v>
      </c>
      <c r="AW259" s="14" t="s">
        <v>35</v>
      </c>
      <c r="AX259" s="14" t="s">
        <v>73</v>
      </c>
      <c r="AY259" s="245" t="s">
        <v>124</v>
      </c>
    </row>
    <row r="260" s="15" customFormat="1">
      <c r="A260" s="15"/>
      <c r="B260" s="263"/>
      <c r="C260" s="264"/>
      <c r="D260" s="226" t="s">
        <v>135</v>
      </c>
      <c r="E260" s="265" t="s">
        <v>19</v>
      </c>
      <c r="F260" s="266" t="s">
        <v>417</v>
      </c>
      <c r="G260" s="264"/>
      <c r="H260" s="267">
        <v>7.5339999999999998</v>
      </c>
      <c r="I260" s="268"/>
      <c r="J260" s="264"/>
      <c r="K260" s="264"/>
      <c r="L260" s="269"/>
      <c r="M260" s="270"/>
      <c r="N260" s="271"/>
      <c r="O260" s="271"/>
      <c r="P260" s="271"/>
      <c r="Q260" s="271"/>
      <c r="R260" s="271"/>
      <c r="S260" s="271"/>
      <c r="T260" s="27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3" t="s">
        <v>135</v>
      </c>
      <c r="AU260" s="273" t="s">
        <v>83</v>
      </c>
      <c r="AV260" s="15" t="s">
        <v>131</v>
      </c>
      <c r="AW260" s="15" t="s">
        <v>35</v>
      </c>
      <c r="AX260" s="15" t="s">
        <v>81</v>
      </c>
      <c r="AY260" s="273" t="s">
        <v>124</v>
      </c>
    </row>
    <row r="261" s="2" customFormat="1" ht="16.5" customHeight="1">
      <c r="A261" s="40"/>
      <c r="B261" s="41"/>
      <c r="C261" s="206" t="s">
        <v>286</v>
      </c>
      <c r="D261" s="206" t="s">
        <v>126</v>
      </c>
      <c r="E261" s="207" t="s">
        <v>555</v>
      </c>
      <c r="F261" s="208" t="s">
        <v>556</v>
      </c>
      <c r="G261" s="209" t="s">
        <v>129</v>
      </c>
      <c r="H261" s="210">
        <v>1580</v>
      </c>
      <c r="I261" s="211"/>
      <c r="J261" s="212">
        <f>ROUND(I261*H261,2)</f>
        <v>0</v>
      </c>
      <c r="K261" s="208" t="s">
        <v>130</v>
      </c>
      <c r="L261" s="46"/>
      <c r="M261" s="213" t="s">
        <v>19</v>
      </c>
      <c r="N261" s="214" t="s">
        <v>44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131</v>
      </c>
      <c r="AT261" s="217" t="s">
        <v>126</v>
      </c>
      <c r="AU261" s="217" t="s">
        <v>83</v>
      </c>
      <c r="AY261" s="19" t="s">
        <v>124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81</v>
      </c>
      <c r="BK261" s="218">
        <f>ROUND(I261*H261,2)</f>
        <v>0</v>
      </c>
      <c r="BL261" s="19" t="s">
        <v>131</v>
      </c>
      <c r="BM261" s="217" t="s">
        <v>557</v>
      </c>
    </row>
    <row r="262" s="2" customFormat="1">
      <c r="A262" s="40"/>
      <c r="B262" s="41"/>
      <c r="C262" s="42"/>
      <c r="D262" s="219" t="s">
        <v>133</v>
      </c>
      <c r="E262" s="42"/>
      <c r="F262" s="220" t="s">
        <v>558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133</v>
      </c>
      <c r="AU262" s="19" t="s">
        <v>83</v>
      </c>
    </row>
    <row r="263" s="13" customFormat="1">
      <c r="A263" s="13"/>
      <c r="B263" s="224"/>
      <c r="C263" s="225"/>
      <c r="D263" s="226" t="s">
        <v>135</v>
      </c>
      <c r="E263" s="227" t="s">
        <v>19</v>
      </c>
      <c r="F263" s="228" t="s">
        <v>403</v>
      </c>
      <c r="G263" s="225"/>
      <c r="H263" s="227" t="s">
        <v>19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135</v>
      </c>
      <c r="AU263" s="234" t="s">
        <v>83</v>
      </c>
      <c r="AV263" s="13" t="s">
        <v>81</v>
      </c>
      <c r="AW263" s="13" t="s">
        <v>35</v>
      </c>
      <c r="AX263" s="13" t="s">
        <v>73</v>
      </c>
      <c r="AY263" s="234" t="s">
        <v>124</v>
      </c>
    </row>
    <row r="264" s="13" customFormat="1">
      <c r="A264" s="13"/>
      <c r="B264" s="224"/>
      <c r="C264" s="225"/>
      <c r="D264" s="226" t="s">
        <v>135</v>
      </c>
      <c r="E264" s="227" t="s">
        <v>19</v>
      </c>
      <c r="F264" s="228" t="s">
        <v>559</v>
      </c>
      <c r="G264" s="225"/>
      <c r="H264" s="227" t="s">
        <v>19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135</v>
      </c>
      <c r="AU264" s="234" t="s">
        <v>83</v>
      </c>
      <c r="AV264" s="13" t="s">
        <v>81</v>
      </c>
      <c r="AW264" s="13" t="s">
        <v>35</v>
      </c>
      <c r="AX264" s="13" t="s">
        <v>73</v>
      </c>
      <c r="AY264" s="234" t="s">
        <v>124</v>
      </c>
    </row>
    <row r="265" s="13" customFormat="1">
      <c r="A265" s="13"/>
      <c r="B265" s="224"/>
      <c r="C265" s="225"/>
      <c r="D265" s="226" t="s">
        <v>135</v>
      </c>
      <c r="E265" s="227" t="s">
        <v>19</v>
      </c>
      <c r="F265" s="228" t="s">
        <v>466</v>
      </c>
      <c r="G265" s="225"/>
      <c r="H265" s="227" t="s">
        <v>19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135</v>
      </c>
      <c r="AU265" s="234" t="s">
        <v>83</v>
      </c>
      <c r="AV265" s="13" t="s">
        <v>81</v>
      </c>
      <c r="AW265" s="13" t="s">
        <v>35</v>
      </c>
      <c r="AX265" s="13" t="s">
        <v>73</v>
      </c>
      <c r="AY265" s="234" t="s">
        <v>124</v>
      </c>
    </row>
    <row r="266" s="14" customFormat="1">
      <c r="A266" s="14"/>
      <c r="B266" s="235"/>
      <c r="C266" s="236"/>
      <c r="D266" s="226" t="s">
        <v>135</v>
      </c>
      <c r="E266" s="237" t="s">
        <v>19</v>
      </c>
      <c r="F266" s="238" t="s">
        <v>467</v>
      </c>
      <c r="G266" s="236"/>
      <c r="H266" s="239">
        <v>1480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5" t="s">
        <v>135</v>
      </c>
      <c r="AU266" s="245" t="s">
        <v>83</v>
      </c>
      <c r="AV266" s="14" t="s">
        <v>83</v>
      </c>
      <c r="AW266" s="14" t="s">
        <v>35</v>
      </c>
      <c r="AX266" s="14" t="s">
        <v>73</v>
      </c>
      <c r="AY266" s="245" t="s">
        <v>124</v>
      </c>
    </row>
    <row r="267" s="13" customFormat="1">
      <c r="A267" s="13"/>
      <c r="B267" s="224"/>
      <c r="C267" s="225"/>
      <c r="D267" s="226" t="s">
        <v>135</v>
      </c>
      <c r="E267" s="227" t="s">
        <v>19</v>
      </c>
      <c r="F267" s="228" t="s">
        <v>468</v>
      </c>
      <c r="G267" s="225"/>
      <c r="H267" s="227" t="s">
        <v>19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135</v>
      </c>
      <c r="AU267" s="234" t="s">
        <v>83</v>
      </c>
      <c r="AV267" s="13" t="s">
        <v>81</v>
      </c>
      <c r="AW267" s="13" t="s">
        <v>35</v>
      </c>
      <c r="AX267" s="13" t="s">
        <v>73</v>
      </c>
      <c r="AY267" s="234" t="s">
        <v>124</v>
      </c>
    </row>
    <row r="268" s="13" customFormat="1">
      <c r="A268" s="13"/>
      <c r="B268" s="224"/>
      <c r="C268" s="225"/>
      <c r="D268" s="226" t="s">
        <v>135</v>
      </c>
      <c r="E268" s="227" t="s">
        <v>19</v>
      </c>
      <c r="F268" s="228" t="s">
        <v>469</v>
      </c>
      <c r="G268" s="225"/>
      <c r="H268" s="227" t="s">
        <v>19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135</v>
      </c>
      <c r="AU268" s="234" t="s">
        <v>83</v>
      </c>
      <c r="AV268" s="13" t="s">
        <v>81</v>
      </c>
      <c r="AW268" s="13" t="s">
        <v>35</v>
      </c>
      <c r="AX268" s="13" t="s">
        <v>73</v>
      </c>
      <c r="AY268" s="234" t="s">
        <v>124</v>
      </c>
    </row>
    <row r="269" s="14" customFormat="1">
      <c r="A269" s="14"/>
      <c r="B269" s="235"/>
      <c r="C269" s="236"/>
      <c r="D269" s="226" t="s">
        <v>135</v>
      </c>
      <c r="E269" s="237" t="s">
        <v>19</v>
      </c>
      <c r="F269" s="238" t="s">
        <v>470</v>
      </c>
      <c r="G269" s="236"/>
      <c r="H269" s="239">
        <v>40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135</v>
      </c>
      <c r="AU269" s="245" t="s">
        <v>83</v>
      </c>
      <c r="AV269" s="14" t="s">
        <v>83</v>
      </c>
      <c r="AW269" s="14" t="s">
        <v>35</v>
      </c>
      <c r="AX269" s="14" t="s">
        <v>73</v>
      </c>
      <c r="AY269" s="245" t="s">
        <v>124</v>
      </c>
    </row>
    <row r="270" s="13" customFormat="1">
      <c r="A270" s="13"/>
      <c r="B270" s="224"/>
      <c r="C270" s="225"/>
      <c r="D270" s="226" t="s">
        <v>135</v>
      </c>
      <c r="E270" s="227" t="s">
        <v>19</v>
      </c>
      <c r="F270" s="228" t="s">
        <v>471</v>
      </c>
      <c r="G270" s="225"/>
      <c r="H270" s="227" t="s">
        <v>19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135</v>
      </c>
      <c r="AU270" s="234" t="s">
        <v>83</v>
      </c>
      <c r="AV270" s="13" t="s">
        <v>81</v>
      </c>
      <c r="AW270" s="13" t="s">
        <v>35</v>
      </c>
      <c r="AX270" s="13" t="s">
        <v>73</v>
      </c>
      <c r="AY270" s="234" t="s">
        <v>124</v>
      </c>
    </row>
    <row r="271" s="14" customFormat="1">
      <c r="A271" s="14"/>
      <c r="B271" s="235"/>
      <c r="C271" s="236"/>
      <c r="D271" s="226" t="s">
        <v>135</v>
      </c>
      <c r="E271" s="237" t="s">
        <v>19</v>
      </c>
      <c r="F271" s="238" t="s">
        <v>154</v>
      </c>
      <c r="G271" s="236"/>
      <c r="H271" s="239">
        <v>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135</v>
      </c>
      <c r="AU271" s="245" t="s">
        <v>83</v>
      </c>
      <c r="AV271" s="14" t="s">
        <v>83</v>
      </c>
      <c r="AW271" s="14" t="s">
        <v>35</v>
      </c>
      <c r="AX271" s="14" t="s">
        <v>73</v>
      </c>
      <c r="AY271" s="245" t="s">
        <v>124</v>
      </c>
    </row>
    <row r="272" s="13" customFormat="1">
      <c r="A272" s="13"/>
      <c r="B272" s="224"/>
      <c r="C272" s="225"/>
      <c r="D272" s="226" t="s">
        <v>135</v>
      </c>
      <c r="E272" s="227" t="s">
        <v>19</v>
      </c>
      <c r="F272" s="228" t="s">
        <v>472</v>
      </c>
      <c r="G272" s="225"/>
      <c r="H272" s="227" t="s">
        <v>19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135</v>
      </c>
      <c r="AU272" s="234" t="s">
        <v>83</v>
      </c>
      <c r="AV272" s="13" t="s">
        <v>81</v>
      </c>
      <c r="AW272" s="13" t="s">
        <v>35</v>
      </c>
      <c r="AX272" s="13" t="s">
        <v>73</v>
      </c>
      <c r="AY272" s="234" t="s">
        <v>124</v>
      </c>
    </row>
    <row r="273" s="14" customFormat="1">
      <c r="A273" s="14"/>
      <c r="B273" s="235"/>
      <c r="C273" s="236"/>
      <c r="D273" s="226" t="s">
        <v>135</v>
      </c>
      <c r="E273" s="237" t="s">
        <v>19</v>
      </c>
      <c r="F273" s="238" t="s">
        <v>473</v>
      </c>
      <c r="G273" s="236"/>
      <c r="H273" s="239">
        <v>55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135</v>
      </c>
      <c r="AU273" s="245" t="s">
        <v>83</v>
      </c>
      <c r="AV273" s="14" t="s">
        <v>83</v>
      </c>
      <c r="AW273" s="14" t="s">
        <v>35</v>
      </c>
      <c r="AX273" s="14" t="s">
        <v>73</v>
      </c>
      <c r="AY273" s="245" t="s">
        <v>124</v>
      </c>
    </row>
    <row r="274" s="15" customFormat="1">
      <c r="A274" s="15"/>
      <c r="B274" s="263"/>
      <c r="C274" s="264"/>
      <c r="D274" s="226" t="s">
        <v>135</v>
      </c>
      <c r="E274" s="265" t="s">
        <v>19</v>
      </c>
      <c r="F274" s="266" t="s">
        <v>417</v>
      </c>
      <c r="G274" s="264"/>
      <c r="H274" s="267">
        <v>1580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3" t="s">
        <v>135</v>
      </c>
      <c r="AU274" s="273" t="s">
        <v>83</v>
      </c>
      <c r="AV274" s="15" t="s">
        <v>131</v>
      </c>
      <c r="AW274" s="15" t="s">
        <v>35</v>
      </c>
      <c r="AX274" s="15" t="s">
        <v>81</v>
      </c>
      <c r="AY274" s="273" t="s">
        <v>124</v>
      </c>
    </row>
    <row r="275" s="2" customFormat="1" ht="33" customHeight="1">
      <c r="A275" s="40"/>
      <c r="B275" s="41"/>
      <c r="C275" s="206" t="s">
        <v>294</v>
      </c>
      <c r="D275" s="206" t="s">
        <v>126</v>
      </c>
      <c r="E275" s="207" t="s">
        <v>560</v>
      </c>
      <c r="F275" s="208" t="s">
        <v>561</v>
      </c>
      <c r="G275" s="209" t="s">
        <v>129</v>
      </c>
      <c r="H275" s="210">
        <v>893</v>
      </c>
      <c r="I275" s="211"/>
      <c r="J275" s="212">
        <f>ROUND(I275*H275,2)</f>
        <v>0</v>
      </c>
      <c r="K275" s="208" t="s">
        <v>130</v>
      </c>
      <c r="L275" s="46"/>
      <c r="M275" s="213" t="s">
        <v>19</v>
      </c>
      <c r="N275" s="214" t="s">
        <v>44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131</v>
      </c>
      <c r="AT275" s="217" t="s">
        <v>126</v>
      </c>
      <c r="AU275" s="217" t="s">
        <v>83</v>
      </c>
      <c r="AY275" s="19" t="s">
        <v>124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81</v>
      </c>
      <c r="BK275" s="218">
        <f>ROUND(I275*H275,2)</f>
        <v>0</v>
      </c>
      <c r="BL275" s="19" t="s">
        <v>131</v>
      </c>
      <c r="BM275" s="217" t="s">
        <v>562</v>
      </c>
    </row>
    <row r="276" s="2" customFormat="1">
      <c r="A276" s="40"/>
      <c r="B276" s="41"/>
      <c r="C276" s="42"/>
      <c r="D276" s="219" t="s">
        <v>133</v>
      </c>
      <c r="E276" s="42"/>
      <c r="F276" s="220" t="s">
        <v>563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133</v>
      </c>
      <c r="AU276" s="19" t="s">
        <v>83</v>
      </c>
    </row>
    <row r="277" s="13" customFormat="1">
      <c r="A277" s="13"/>
      <c r="B277" s="224"/>
      <c r="C277" s="225"/>
      <c r="D277" s="226" t="s">
        <v>135</v>
      </c>
      <c r="E277" s="227" t="s">
        <v>19</v>
      </c>
      <c r="F277" s="228" t="s">
        <v>403</v>
      </c>
      <c r="G277" s="225"/>
      <c r="H277" s="227" t="s">
        <v>19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135</v>
      </c>
      <c r="AU277" s="234" t="s">
        <v>83</v>
      </c>
      <c r="AV277" s="13" t="s">
        <v>81</v>
      </c>
      <c r="AW277" s="13" t="s">
        <v>35</v>
      </c>
      <c r="AX277" s="13" t="s">
        <v>73</v>
      </c>
      <c r="AY277" s="234" t="s">
        <v>124</v>
      </c>
    </row>
    <row r="278" s="13" customFormat="1">
      <c r="A278" s="13"/>
      <c r="B278" s="224"/>
      <c r="C278" s="225"/>
      <c r="D278" s="226" t="s">
        <v>135</v>
      </c>
      <c r="E278" s="227" t="s">
        <v>19</v>
      </c>
      <c r="F278" s="228" t="s">
        <v>564</v>
      </c>
      <c r="G278" s="225"/>
      <c r="H278" s="227" t="s">
        <v>19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135</v>
      </c>
      <c r="AU278" s="234" t="s">
        <v>83</v>
      </c>
      <c r="AV278" s="13" t="s">
        <v>81</v>
      </c>
      <c r="AW278" s="13" t="s">
        <v>35</v>
      </c>
      <c r="AX278" s="13" t="s">
        <v>73</v>
      </c>
      <c r="AY278" s="234" t="s">
        <v>124</v>
      </c>
    </row>
    <row r="279" s="13" customFormat="1">
      <c r="A279" s="13"/>
      <c r="B279" s="224"/>
      <c r="C279" s="225"/>
      <c r="D279" s="226" t="s">
        <v>135</v>
      </c>
      <c r="E279" s="227" t="s">
        <v>19</v>
      </c>
      <c r="F279" s="228" t="s">
        <v>414</v>
      </c>
      <c r="G279" s="225"/>
      <c r="H279" s="227" t="s">
        <v>19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135</v>
      </c>
      <c r="AU279" s="234" t="s">
        <v>83</v>
      </c>
      <c r="AV279" s="13" t="s">
        <v>81</v>
      </c>
      <c r="AW279" s="13" t="s">
        <v>35</v>
      </c>
      <c r="AX279" s="13" t="s">
        <v>73</v>
      </c>
      <c r="AY279" s="234" t="s">
        <v>124</v>
      </c>
    </row>
    <row r="280" s="14" customFormat="1">
      <c r="A280" s="14"/>
      <c r="B280" s="235"/>
      <c r="C280" s="236"/>
      <c r="D280" s="226" t="s">
        <v>135</v>
      </c>
      <c r="E280" s="237" t="s">
        <v>19</v>
      </c>
      <c r="F280" s="238" t="s">
        <v>415</v>
      </c>
      <c r="G280" s="236"/>
      <c r="H280" s="239">
        <v>893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5" t="s">
        <v>135</v>
      </c>
      <c r="AU280" s="245" t="s">
        <v>83</v>
      </c>
      <c r="AV280" s="14" t="s">
        <v>83</v>
      </c>
      <c r="AW280" s="14" t="s">
        <v>35</v>
      </c>
      <c r="AX280" s="14" t="s">
        <v>81</v>
      </c>
      <c r="AY280" s="245" t="s">
        <v>124</v>
      </c>
    </row>
    <row r="281" s="2" customFormat="1" ht="24.15" customHeight="1">
      <c r="A281" s="40"/>
      <c r="B281" s="41"/>
      <c r="C281" s="206" t="s">
        <v>302</v>
      </c>
      <c r="D281" s="206" t="s">
        <v>126</v>
      </c>
      <c r="E281" s="207" t="s">
        <v>174</v>
      </c>
      <c r="F281" s="208" t="s">
        <v>175</v>
      </c>
      <c r="G281" s="209" t="s">
        <v>129</v>
      </c>
      <c r="H281" s="210">
        <v>893</v>
      </c>
      <c r="I281" s="211"/>
      <c r="J281" s="212">
        <f>ROUND(I281*H281,2)</f>
        <v>0</v>
      </c>
      <c r="K281" s="208" t="s">
        <v>130</v>
      </c>
      <c r="L281" s="46"/>
      <c r="M281" s="213" t="s">
        <v>19</v>
      </c>
      <c r="N281" s="214" t="s">
        <v>44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131</v>
      </c>
      <c r="AT281" s="217" t="s">
        <v>126</v>
      </c>
      <c r="AU281" s="217" t="s">
        <v>83</v>
      </c>
      <c r="AY281" s="19" t="s">
        <v>124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81</v>
      </c>
      <c r="BK281" s="218">
        <f>ROUND(I281*H281,2)</f>
        <v>0</v>
      </c>
      <c r="BL281" s="19" t="s">
        <v>131</v>
      </c>
      <c r="BM281" s="217" t="s">
        <v>565</v>
      </c>
    </row>
    <row r="282" s="2" customFormat="1">
      <c r="A282" s="40"/>
      <c r="B282" s="41"/>
      <c r="C282" s="42"/>
      <c r="D282" s="219" t="s">
        <v>133</v>
      </c>
      <c r="E282" s="42"/>
      <c r="F282" s="220" t="s">
        <v>177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133</v>
      </c>
      <c r="AU282" s="19" t="s">
        <v>83</v>
      </c>
    </row>
    <row r="283" s="13" customFormat="1">
      <c r="A283" s="13"/>
      <c r="B283" s="224"/>
      <c r="C283" s="225"/>
      <c r="D283" s="226" t="s">
        <v>135</v>
      </c>
      <c r="E283" s="227" t="s">
        <v>19</v>
      </c>
      <c r="F283" s="228" t="s">
        <v>403</v>
      </c>
      <c r="G283" s="225"/>
      <c r="H283" s="227" t="s">
        <v>19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135</v>
      </c>
      <c r="AU283" s="234" t="s">
        <v>83</v>
      </c>
      <c r="AV283" s="13" t="s">
        <v>81</v>
      </c>
      <c r="AW283" s="13" t="s">
        <v>35</v>
      </c>
      <c r="AX283" s="13" t="s">
        <v>73</v>
      </c>
      <c r="AY283" s="234" t="s">
        <v>124</v>
      </c>
    </row>
    <row r="284" s="13" customFormat="1">
      <c r="A284" s="13"/>
      <c r="B284" s="224"/>
      <c r="C284" s="225"/>
      <c r="D284" s="226" t="s">
        <v>135</v>
      </c>
      <c r="E284" s="227" t="s">
        <v>19</v>
      </c>
      <c r="F284" s="228" t="s">
        <v>566</v>
      </c>
      <c r="G284" s="225"/>
      <c r="H284" s="227" t="s">
        <v>19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135</v>
      </c>
      <c r="AU284" s="234" t="s">
        <v>83</v>
      </c>
      <c r="AV284" s="13" t="s">
        <v>81</v>
      </c>
      <c r="AW284" s="13" t="s">
        <v>35</v>
      </c>
      <c r="AX284" s="13" t="s">
        <v>73</v>
      </c>
      <c r="AY284" s="234" t="s">
        <v>124</v>
      </c>
    </row>
    <row r="285" s="14" customFormat="1">
      <c r="A285" s="14"/>
      <c r="B285" s="235"/>
      <c r="C285" s="236"/>
      <c r="D285" s="226" t="s">
        <v>135</v>
      </c>
      <c r="E285" s="237" t="s">
        <v>19</v>
      </c>
      <c r="F285" s="238" t="s">
        <v>415</v>
      </c>
      <c r="G285" s="236"/>
      <c r="H285" s="239">
        <v>893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135</v>
      </c>
      <c r="AU285" s="245" t="s">
        <v>83</v>
      </c>
      <c r="AV285" s="14" t="s">
        <v>83</v>
      </c>
      <c r="AW285" s="14" t="s">
        <v>35</v>
      </c>
      <c r="AX285" s="14" t="s">
        <v>81</v>
      </c>
      <c r="AY285" s="245" t="s">
        <v>124</v>
      </c>
    </row>
    <row r="286" s="2" customFormat="1" ht="24.15" customHeight="1">
      <c r="A286" s="40"/>
      <c r="B286" s="41"/>
      <c r="C286" s="206" t="s">
        <v>311</v>
      </c>
      <c r="D286" s="206" t="s">
        <v>126</v>
      </c>
      <c r="E286" s="207" t="s">
        <v>567</v>
      </c>
      <c r="F286" s="208" t="s">
        <v>568</v>
      </c>
      <c r="G286" s="209" t="s">
        <v>129</v>
      </c>
      <c r="H286" s="210">
        <v>207</v>
      </c>
      <c r="I286" s="211"/>
      <c r="J286" s="212">
        <f>ROUND(I286*H286,2)</f>
        <v>0</v>
      </c>
      <c r="K286" s="208" t="s">
        <v>130</v>
      </c>
      <c r="L286" s="46"/>
      <c r="M286" s="213" t="s">
        <v>19</v>
      </c>
      <c r="N286" s="214" t="s">
        <v>44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131</v>
      </c>
      <c r="AT286" s="217" t="s">
        <v>126</v>
      </c>
      <c r="AU286" s="217" t="s">
        <v>83</v>
      </c>
      <c r="AY286" s="19" t="s">
        <v>124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81</v>
      </c>
      <c r="BK286" s="218">
        <f>ROUND(I286*H286,2)</f>
        <v>0</v>
      </c>
      <c r="BL286" s="19" t="s">
        <v>131</v>
      </c>
      <c r="BM286" s="217" t="s">
        <v>569</v>
      </c>
    </row>
    <row r="287" s="2" customFormat="1">
      <c r="A287" s="40"/>
      <c r="B287" s="41"/>
      <c r="C287" s="42"/>
      <c r="D287" s="219" t="s">
        <v>133</v>
      </c>
      <c r="E287" s="42"/>
      <c r="F287" s="220" t="s">
        <v>570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133</v>
      </c>
      <c r="AU287" s="19" t="s">
        <v>83</v>
      </c>
    </row>
    <row r="288" s="13" customFormat="1">
      <c r="A288" s="13"/>
      <c r="B288" s="224"/>
      <c r="C288" s="225"/>
      <c r="D288" s="226" t="s">
        <v>135</v>
      </c>
      <c r="E288" s="227" t="s">
        <v>19</v>
      </c>
      <c r="F288" s="228" t="s">
        <v>403</v>
      </c>
      <c r="G288" s="225"/>
      <c r="H288" s="227" t="s">
        <v>19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135</v>
      </c>
      <c r="AU288" s="234" t="s">
        <v>83</v>
      </c>
      <c r="AV288" s="13" t="s">
        <v>81</v>
      </c>
      <c r="AW288" s="13" t="s">
        <v>35</v>
      </c>
      <c r="AX288" s="13" t="s">
        <v>73</v>
      </c>
      <c r="AY288" s="234" t="s">
        <v>124</v>
      </c>
    </row>
    <row r="289" s="13" customFormat="1">
      <c r="A289" s="13"/>
      <c r="B289" s="224"/>
      <c r="C289" s="225"/>
      <c r="D289" s="226" t="s">
        <v>135</v>
      </c>
      <c r="E289" s="227" t="s">
        <v>19</v>
      </c>
      <c r="F289" s="228" t="s">
        <v>405</v>
      </c>
      <c r="G289" s="225"/>
      <c r="H289" s="227" t="s">
        <v>19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135</v>
      </c>
      <c r="AU289" s="234" t="s">
        <v>83</v>
      </c>
      <c r="AV289" s="13" t="s">
        <v>81</v>
      </c>
      <c r="AW289" s="13" t="s">
        <v>35</v>
      </c>
      <c r="AX289" s="13" t="s">
        <v>73</v>
      </c>
      <c r="AY289" s="234" t="s">
        <v>124</v>
      </c>
    </row>
    <row r="290" s="14" customFormat="1">
      <c r="A290" s="14"/>
      <c r="B290" s="235"/>
      <c r="C290" s="236"/>
      <c r="D290" s="226" t="s">
        <v>135</v>
      </c>
      <c r="E290" s="237" t="s">
        <v>19</v>
      </c>
      <c r="F290" s="238" t="s">
        <v>571</v>
      </c>
      <c r="G290" s="236"/>
      <c r="H290" s="239">
        <v>207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135</v>
      </c>
      <c r="AU290" s="245" t="s">
        <v>83</v>
      </c>
      <c r="AV290" s="14" t="s">
        <v>83</v>
      </c>
      <c r="AW290" s="14" t="s">
        <v>35</v>
      </c>
      <c r="AX290" s="14" t="s">
        <v>81</v>
      </c>
      <c r="AY290" s="245" t="s">
        <v>124</v>
      </c>
    </row>
    <row r="291" s="2" customFormat="1" ht="16.5" customHeight="1">
      <c r="A291" s="40"/>
      <c r="B291" s="41"/>
      <c r="C291" s="246" t="s">
        <v>572</v>
      </c>
      <c r="D291" s="246" t="s">
        <v>181</v>
      </c>
      <c r="E291" s="247" t="s">
        <v>182</v>
      </c>
      <c r="F291" s="248" t="s">
        <v>183</v>
      </c>
      <c r="G291" s="249" t="s">
        <v>184</v>
      </c>
      <c r="H291" s="250">
        <v>13.797000000000001</v>
      </c>
      <c r="I291" s="251"/>
      <c r="J291" s="252">
        <f>ROUND(I291*H291,2)</f>
        <v>0</v>
      </c>
      <c r="K291" s="248" t="s">
        <v>130</v>
      </c>
      <c r="L291" s="253"/>
      <c r="M291" s="254" t="s">
        <v>19</v>
      </c>
      <c r="N291" s="255" t="s">
        <v>44</v>
      </c>
      <c r="O291" s="86"/>
      <c r="P291" s="215">
        <f>O291*H291</f>
        <v>0</v>
      </c>
      <c r="Q291" s="215">
        <v>0.001</v>
      </c>
      <c r="R291" s="215">
        <f>Q291*H291</f>
        <v>0.013797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173</v>
      </c>
      <c r="AT291" s="217" t="s">
        <v>181</v>
      </c>
      <c r="AU291" s="217" t="s">
        <v>83</v>
      </c>
      <c r="AY291" s="19" t="s">
        <v>124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81</v>
      </c>
      <c r="BK291" s="218">
        <f>ROUND(I291*H291,2)</f>
        <v>0</v>
      </c>
      <c r="BL291" s="19" t="s">
        <v>131</v>
      </c>
      <c r="BM291" s="217" t="s">
        <v>573</v>
      </c>
    </row>
    <row r="292" s="13" customFormat="1">
      <c r="A292" s="13"/>
      <c r="B292" s="224"/>
      <c r="C292" s="225"/>
      <c r="D292" s="226" t="s">
        <v>135</v>
      </c>
      <c r="E292" s="227" t="s">
        <v>19</v>
      </c>
      <c r="F292" s="228" t="s">
        <v>574</v>
      </c>
      <c r="G292" s="225"/>
      <c r="H292" s="227" t="s">
        <v>19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135</v>
      </c>
      <c r="AU292" s="234" t="s">
        <v>83</v>
      </c>
      <c r="AV292" s="13" t="s">
        <v>81</v>
      </c>
      <c r="AW292" s="13" t="s">
        <v>35</v>
      </c>
      <c r="AX292" s="13" t="s">
        <v>73</v>
      </c>
      <c r="AY292" s="234" t="s">
        <v>124</v>
      </c>
    </row>
    <row r="293" s="14" customFormat="1">
      <c r="A293" s="14"/>
      <c r="B293" s="235"/>
      <c r="C293" s="236"/>
      <c r="D293" s="226" t="s">
        <v>135</v>
      </c>
      <c r="E293" s="237" t="s">
        <v>19</v>
      </c>
      <c r="F293" s="238" t="s">
        <v>575</v>
      </c>
      <c r="G293" s="236"/>
      <c r="H293" s="239">
        <v>13.797000000000001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135</v>
      </c>
      <c r="AU293" s="245" t="s">
        <v>83</v>
      </c>
      <c r="AV293" s="14" t="s">
        <v>83</v>
      </c>
      <c r="AW293" s="14" t="s">
        <v>35</v>
      </c>
      <c r="AX293" s="14" t="s">
        <v>81</v>
      </c>
      <c r="AY293" s="245" t="s">
        <v>124</v>
      </c>
    </row>
    <row r="294" s="2" customFormat="1" ht="16.5" customHeight="1">
      <c r="A294" s="40"/>
      <c r="B294" s="41"/>
      <c r="C294" s="246" t="s">
        <v>576</v>
      </c>
      <c r="D294" s="246" t="s">
        <v>181</v>
      </c>
      <c r="E294" s="247" t="s">
        <v>197</v>
      </c>
      <c r="F294" s="248" t="s">
        <v>198</v>
      </c>
      <c r="G294" s="249" t="s">
        <v>184</v>
      </c>
      <c r="H294" s="250">
        <v>6.3959999999999999</v>
      </c>
      <c r="I294" s="251"/>
      <c r="J294" s="252">
        <f>ROUND(I294*H294,2)</f>
        <v>0</v>
      </c>
      <c r="K294" s="248" t="s">
        <v>130</v>
      </c>
      <c r="L294" s="253"/>
      <c r="M294" s="254" t="s">
        <v>19</v>
      </c>
      <c r="N294" s="255" t="s">
        <v>44</v>
      </c>
      <c r="O294" s="86"/>
      <c r="P294" s="215">
        <f>O294*H294</f>
        <v>0</v>
      </c>
      <c r="Q294" s="215">
        <v>0.001</v>
      </c>
      <c r="R294" s="215">
        <f>Q294*H294</f>
        <v>0.0063959999999999998</v>
      </c>
      <c r="S294" s="215">
        <v>0</v>
      </c>
      <c r="T294" s="216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7" t="s">
        <v>173</v>
      </c>
      <c r="AT294" s="217" t="s">
        <v>181</v>
      </c>
      <c r="AU294" s="217" t="s">
        <v>83</v>
      </c>
      <c r="AY294" s="19" t="s">
        <v>124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9" t="s">
        <v>81</v>
      </c>
      <c r="BK294" s="218">
        <f>ROUND(I294*H294,2)</f>
        <v>0</v>
      </c>
      <c r="BL294" s="19" t="s">
        <v>131</v>
      </c>
      <c r="BM294" s="217" t="s">
        <v>577</v>
      </c>
    </row>
    <row r="295" s="13" customFormat="1">
      <c r="A295" s="13"/>
      <c r="B295" s="224"/>
      <c r="C295" s="225"/>
      <c r="D295" s="226" t="s">
        <v>135</v>
      </c>
      <c r="E295" s="227" t="s">
        <v>19</v>
      </c>
      <c r="F295" s="228" t="s">
        <v>578</v>
      </c>
      <c r="G295" s="225"/>
      <c r="H295" s="227" t="s">
        <v>19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135</v>
      </c>
      <c r="AU295" s="234" t="s">
        <v>83</v>
      </c>
      <c r="AV295" s="13" t="s">
        <v>81</v>
      </c>
      <c r="AW295" s="13" t="s">
        <v>35</v>
      </c>
      <c r="AX295" s="13" t="s">
        <v>73</v>
      </c>
      <c r="AY295" s="234" t="s">
        <v>124</v>
      </c>
    </row>
    <row r="296" s="14" customFormat="1">
      <c r="A296" s="14"/>
      <c r="B296" s="235"/>
      <c r="C296" s="236"/>
      <c r="D296" s="226" t="s">
        <v>135</v>
      </c>
      <c r="E296" s="237" t="s">
        <v>19</v>
      </c>
      <c r="F296" s="238" t="s">
        <v>579</v>
      </c>
      <c r="G296" s="236"/>
      <c r="H296" s="239">
        <v>6.3959999999999999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135</v>
      </c>
      <c r="AU296" s="245" t="s">
        <v>83</v>
      </c>
      <c r="AV296" s="14" t="s">
        <v>83</v>
      </c>
      <c r="AW296" s="14" t="s">
        <v>35</v>
      </c>
      <c r="AX296" s="14" t="s">
        <v>81</v>
      </c>
      <c r="AY296" s="245" t="s">
        <v>124</v>
      </c>
    </row>
    <row r="297" s="2" customFormat="1" ht="24.15" customHeight="1">
      <c r="A297" s="40"/>
      <c r="B297" s="41"/>
      <c r="C297" s="206" t="s">
        <v>580</v>
      </c>
      <c r="D297" s="206" t="s">
        <v>126</v>
      </c>
      <c r="E297" s="207" t="s">
        <v>206</v>
      </c>
      <c r="F297" s="208" t="s">
        <v>207</v>
      </c>
      <c r="G297" s="209" t="s">
        <v>129</v>
      </c>
      <c r="H297" s="210">
        <v>2</v>
      </c>
      <c r="I297" s="211"/>
      <c r="J297" s="212">
        <f>ROUND(I297*H297,2)</f>
        <v>0</v>
      </c>
      <c r="K297" s="208" t="s">
        <v>130</v>
      </c>
      <c r="L297" s="46"/>
      <c r="M297" s="213" t="s">
        <v>19</v>
      </c>
      <c r="N297" s="214" t="s">
        <v>44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131</v>
      </c>
      <c r="AT297" s="217" t="s">
        <v>126</v>
      </c>
      <c r="AU297" s="217" t="s">
        <v>83</v>
      </c>
      <c r="AY297" s="19" t="s">
        <v>124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81</v>
      </c>
      <c r="BK297" s="218">
        <f>ROUND(I297*H297,2)</f>
        <v>0</v>
      </c>
      <c r="BL297" s="19" t="s">
        <v>131</v>
      </c>
      <c r="BM297" s="217" t="s">
        <v>581</v>
      </c>
    </row>
    <row r="298" s="2" customFormat="1">
      <c r="A298" s="40"/>
      <c r="B298" s="41"/>
      <c r="C298" s="42"/>
      <c r="D298" s="219" t="s">
        <v>133</v>
      </c>
      <c r="E298" s="42"/>
      <c r="F298" s="220" t="s">
        <v>209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133</v>
      </c>
      <c r="AU298" s="19" t="s">
        <v>83</v>
      </c>
    </row>
    <row r="299" s="13" customFormat="1">
      <c r="A299" s="13"/>
      <c r="B299" s="224"/>
      <c r="C299" s="225"/>
      <c r="D299" s="226" t="s">
        <v>135</v>
      </c>
      <c r="E299" s="227" t="s">
        <v>19</v>
      </c>
      <c r="F299" s="228" t="s">
        <v>403</v>
      </c>
      <c r="G299" s="225"/>
      <c r="H299" s="227" t="s">
        <v>19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135</v>
      </c>
      <c r="AU299" s="234" t="s">
        <v>83</v>
      </c>
      <c r="AV299" s="13" t="s">
        <v>81</v>
      </c>
      <c r="AW299" s="13" t="s">
        <v>35</v>
      </c>
      <c r="AX299" s="13" t="s">
        <v>73</v>
      </c>
      <c r="AY299" s="234" t="s">
        <v>124</v>
      </c>
    </row>
    <row r="300" s="13" customFormat="1">
      <c r="A300" s="13"/>
      <c r="B300" s="224"/>
      <c r="C300" s="225"/>
      <c r="D300" s="226" t="s">
        <v>135</v>
      </c>
      <c r="E300" s="227" t="s">
        <v>19</v>
      </c>
      <c r="F300" s="228" t="s">
        <v>582</v>
      </c>
      <c r="G300" s="225"/>
      <c r="H300" s="227" t="s">
        <v>19</v>
      </c>
      <c r="I300" s="229"/>
      <c r="J300" s="225"/>
      <c r="K300" s="225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135</v>
      </c>
      <c r="AU300" s="234" t="s">
        <v>83</v>
      </c>
      <c r="AV300" s="13" t="s">
        <v>81</v>
      </c>
      <c r="AW300" s="13" t="s">
        <v>35</v>
      </c>
      <c r="AX300" s="13" t="s">
        <v>73</v>
      </c>
      <c r="AY300" s="234" t="s">
        <v>124</v>
      </c>
    </row>
    <row r="301" s="14" customFormat="1">
      <c r="A301" s="14"/>
      <c r="B301" s="235"/>
      <c r="C301" s="236"/>
      <c r="D301" s="226" t="s">
        <v>135</v>
      </c>
      <c r="E301" s="237" t="s">
        <v>19</v>
      </c>
      <c r="F301" s="238" t="s">
        <v>83</v>
      </c>
      <c r="G301" s="236"/>
      <c r="H301" s="239">
        <v>2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135</v>
      </c>
      <c r="AU301" s="245" t="s">
        <v>83</v>
      </c>
      <c r="AV301" s="14" t="s">
        <v>83</v>
      </c>
      <c r="AW301" s="14" t="s">
        <v>35</v>
      </c>
      <c r="AX301" s="14" t="s">
        <v>81</v>
      </c>
      <c r="AY301" s="245" t="s">
        <v>124</v>
      </c>
    </row>
    <row r="302" s="2" customFormat="1" ht="24.15" customHeight="1">
      <c r="A302" s="40"/>
      <c r="B302" s="41"/>
      <c r="C302" s="206" t="s">
        <v>583</v>
      </c>
      <c r="D302" s="206" t="s">
        <v>126</v>
      </c>
      <c r="E302" s="207" t="s">
        <v>584</v>
      </c>
      <c r="F302" s="208" t="s">
        <v>585</v>
      </c>
      <c r="G302" s="209" t="s">
        <v>129</v>
      </c>
      <c r="H302" s="210">
        <v>205</v>
      </c>
      <c r="I302" s="211"/>
      <c r="J302" s="212">
        <f>ROUND(I302*H302,2)</f>
        <v>0</v>
      </c>
      <c r="K302" s="208" t="s">
        <v>130</v>
      </c>
      <c r="L302" s="46"/>
      <c r="M302" s="213" t="s">
        <v>19</v>
      </c>
      <c r="N302" s="214" t="s">
        <v>44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131</v>
      </c>
      <c r="AT302" s="217" t="s">
        <v>126</v>
      </c>
      <c r="AU302" s="217" t="s">
        <v>83</v>
      </c>
      <c r="AY302" s="19" t="s">
        <v>124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81</v>
      </c>
      <c r="BK302" s="218">
        <f>ROUND(I302*H302,2)</f>
        <v>0</v>
      </c>
      <c r="BL302" s="19" t="s">
        <v>131</v>
      </c>
      <c r="BM302" s="217" t="s">
        <v>586</v>
      </c>
    </row>
    <row r="303" s="2" customFormat="1">
      <c r="A303" s="40"/>
      <c r="B303" s="41"/>
      <c r="C303" s="42"/>
      <c r="D303" s="219" t="s">
        <v>133</v>
      </c>
      <c r="E303" s="42"/>
      <c r="F303" s="220" t="s">
        <v>587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133</v>
      </c>
      <c r="AU303" s="19" t="s">
        <v>83</v>
      </c>
    </row>
    <row r="304" s="13" customFormat="1">
      <c r="A304" s="13"/>
      <c r="B304" s="224"/>
      <c r="C304" s="225"/>
      <c r="D304" s="226" t="s">
        <v>135</v>
      </c>
      <c r="E304" s="227" t="s">
        <v>19</v>
      </c>
      <c r="F304" s="228" t="s">
        <v>403</v>
      </c>
      <c r="G304" s="225"/>
      <c r="H304" s="227" t="s">
        <v>19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135</v>
      </c>
      <c r="AU304" s="234" t="s">
        <v>83</v>
      </c>
      <c r="AV304" s="13" t="s">
        <v>81</v>
      </c>
      <c r="AW304" s="13" t="s">
        <v>35</v>
      </c>
      <c r="AX304" s="13" t="s">
        <v>73</v>
      </c>
      <c r="AY304" s="234" t="s">
        <v>124</v>
      </c>
    </row>
    <row r="305" s="13" customFormat="1">
      <c r="A305" s="13"/>
      <c r="B305" s="224"/>
      <c r="C305" s="225"/>
      <c r="D305" s="226" t="s">
        <v>135</v>
      </c>
      <c r="E305" s="227" t="s">
        <v>19</v>
      </c>
      <c r="F305" s="228" t="s">
        <v>582</v>
      </c>
      <c r="G305" s="225"/>
      <c r="H305" s="227" t="s">
        <v>19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135</v>
      </c>
      <c r="AU305" s="234" t="s">
        <v>83</v>
      </c>
      <c r="AV305" s="13" t="s">
        <v>81</v>
      </c>
      <c r="AW305" s="13" t="s">
        <v>35</v>
      </c>
      <c r="AX305" s="13" t="s">
        <v>73</v>
      </c>
      <c r="AY305" s="234" t="s">
        <v>124</v>
      </c>
    </row>
    <row r="306" s="14" customFormat="1">
      <c r="A306" s="14"/>
      <c r="B306" s="235"/>
      <c r="C306" s="236"/>
      <c r="D306" s="226" t="s">
        <v>135</v>
      </c>
      <c r="E306" s="237" t="s">
        <v>19</v>
      </c>
      <c r="F306" s="238" t="s">
        <v>588</v>
      </c>
      <c r="G306" s="236"/>
      <c r="H306" s="239">
        <v>205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135</v>
      </c>
      <c r="AU306" s="245" t="s">
        <v>83</v>
      </c>
      <c r="AV306" s="14" t="s">
        <v>83</v>
      </c>
      <c r="AW306" s="14" t="s">
        <v>35</v>
      </c>
      <c r="AX306" s="14" t="s">
        <v>81</v>
      </c>
      <c r="AY306" s="245" t="s">
        <v>124</v>
      </c>
    </row>
    <row r="307" s="2" customFormat="1" ht="24.15" customHeight="1">
      <c r="A307" s="40"/>
      <c r="B307" s="41"/>
      <c r="C307" s="206" t="s">
        <v>589</v>
      </c>
      <c r="D307" s="206" t="s">
        <v>126</v>
      </c>
      <c r="E307" s="207" t="s">
        <v>590</v>
      </c>
      <c r="F307" s="208" t="s">
        <v>591</v>
      </c>
      <c r="G307" s="209" t="s">
        <v>129</v>
      </c>
      <c r="H307" s="210">
        <v>207</v>
      </c>
      <c r="I307" s="211"/>
      <c r="J307" s="212">
        <f>ROUND(I307*H307,2)</f>
        <v>0</v>
      </c>
      <c r="K307" s="208" t="s">
        <v>130</v>
      </c>
      <c r="L307" s="46"/>
      <c r="M307" s="213" t="s">
        <v>19</v>
      </c>
      <c r="N307" s="214" t="s">
        <v>44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131</v>
      </c>
      <c r="AT307" s="217" t="s">
        <v>126</v>
      </c>
      <c r="AU307" s="217" t="s">
        <v>83</v>
      </c>
      <c r="AY307" s="19" t="s">
        <v>124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81</v>
      </c>
      <c r="BK307" s="218">
        <f>ROUND(I307*H307,2)</f>
        <v>0</v>
      </c>
      <c r="BL307" s="19" t="s">
        <v>131</v>
      </c>
      <c r="BM307" s="217" t="s">
        <v>592</v>
      </c>
    </row>
    <row r="308" s="2" customFormat="1">
      <c r="A308" s="40"/>
      <c r="B308" s="41"/>
      <c r="C308" s="42"/>
      <c r="D308" s="219" t="s">
        <v>133</v>
      </c>
      <c r="E308" s="42"/>
      <c r="F308" s="220" t="s">
        <v>593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133</v>
      </c>
      <c r="AU308" s="19" t="s">
        <v>83</v>
      </c>
    </row>
    <row r="309" s="13" customFormat="1">
      <c r="A309" s="13"/>
      <c r="B309" s="224"/>
      <c r="C309" s="225"/>
      <c r="D309" s="226" t="s">
        <v>135</v>
      </c>
      <c r="E309" s="227" t="s">
        <v>19</v>
      </c>
      <c r="F309" s="228" t="s">
        <v>403</v>
      </c>
      <c r="G309" s="225"/>
      <c r="H309" s="227" t="s">
        <v>19</v>
      </c>
      <c r="I309" s="229"/>
      <c r="J309" s="225"/>
      <c r="K309" s="225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135</v>
      </c>
      <c r="AU309" s="234" t="s">
        <v>83</v>
      </c>
      <c r="AV309" s="13" t="s">
        <v>81</v>
      </c>
      <c r="AW309" s="13" t="s">
        <v>35</v>
      </c>
      <c r="AX309" s="13" t="s">
        <v>73</v>
      </c>
      <c r="AY309" s="234" t="s">
        <v>124</v>
      </c>
    </row>
    <row r="310" s="13" customFormat="1">
      <c r="A310" s="13"/>
      <c r="B310" s="224"/>
      <c r="C310" s="225"/>
      <c r="D310" s="226" t="s">
        <v>135</v>
      </c>
      <c r="E310" s="227" t="s">
        <v>19</v>
      </c>
      <c r="F310" s="228" t="s">
        <v>594</v>
      </c>
      <c r="G310" s="225"/>
      <c r="H310" s="227" t="s">
        <v>19</v>
      </c>
      <c r="I310" s="229"/>
      <c r="J310" s="225"/>
      <c r="K310" s="225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135</v>
      </c>
      <c r="AU310" s="234" t="s">
        <v>83</v>
      </c>
      <c r="AV310" s="13" t="s">
        <v>81</v>
      </c>
      <c r="AW310" s="13" t="s">
        <v>35</v>
      </c>
      <c r="AX310" s="13" t="s">
        <v>73</v>
      </c>
      <c r="AY310" s="234" t="s">
        <v>124</v>
      </c>
    </row>
    <row r="311" s="14" customFormat="1">
      <c r="A311" s="14"/>
      <c r="B311" s="235"/>
      <c r="C311" s="236"/>
      <c r="D311" s="226" t="s">
        <v>135</v>
      </c>
      <c r="E311" s="237" t="s">
        <v>19</v>
      </c>
      <c r="F311" s="238" t="s">
        <v>595</v>
      </c>
      <c r="G311" s="236"/>
      <c r="H311" s="239">
        <v>207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135</v>
      </c>
      <c r="AU311" s="245" t="s">
        <v>83</v>
      </c>
      <c r="AV311" s="14" t="s">
        <v>83</v>
      </c>
      <c r="AW311" s="14" t="s">
        <v>35</v>
      </c>
      <c r="AX311" s="14" t="s">
        <v>81</v>
      </c>
      <c r="AY311" s="245" t="s">
        <v>124</v>
      </c>
    </row>
    <row r="312" s="2" customFormat="1" ht="16.5" customHeight="1">
      <c r="A312" s="40"/>
      <c r="B312" s="41"/>
      <c r="C312" s="206" t="s">
        <v>596</v>
      </c>
      <c r="D312" s="206" t="s">
        <v>126</v>
      </c>
      <c r="E312" s="207" t="s">
        <v>597</v>
      </c>
      <c r="F312" s="208" t="s">
        <v>598</v>
      </c>
      <c r="G312" s="209" t="s">
        <v>129</v>
      </c>
      <c r="H312" s="210">
        <v>207</v>
      </c>
      <c r="I312" s="211"/>
      <c r="J312" s="212">
        <f>ROUND(I312*H312,2)</f>
        <v>0</v>
      </c>
      <c r="K312" s="208" t="s">
        <v>130</v>
      </c>
      <c r="L312" s="46"/>
      <c r="M312" s="213" t="s">
        <v>19</v>
      </c>
      <c r="N312" s="214" t="s">
        <v>44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131</v>
      </c>
      <c r="AT312" s="217" t="s">
        <v>126</v>
      </c>
      <c r="AU312" s="217" t="s">
        <v>83</v>
      </c>
      <c r="AY312" s="19" t="s">
        <v>124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81</v>
      </c>
      <c r="BK312" s="218">
        <f>ROUND(I312*H312,2)</f>
        <v>0</v>
      </c>
      <c r="BL312" s="19" t="s">
        <v>131</v>
      </c>
      <c r="BM312" s="217" t="s">
        <v>599</v>
      </c>
    </row>
    <row r="313" s="2" customFormat="1">
      <c r="A313" s="40"/>
      <c r="B313" s="41"/>
      <c r="C313" s="42"/>
      <c r="D313" s="219" t="s">
        <v>133</v>
      </c>
      <c r="E313" s="42"/>
      <c r="F313" s="220" t="s">
        <v>600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133</v>
      </c>
      <c r="AU313" s="19" t="s">
        <v>83</v>
      </c>
    </row>
    <row r="314" s="13" customFormat="1">
      <c r="A314" s="13"/>
      <c r="B314" s="224"/>
      <c r="C314" s="225"/>
      <c r="D314" s="226" t="s">
        <v>135</v>
      </c>
      <c r="E314" s="227" t="s">
        <v>19</v>
      </c>
      <c r="F314" s="228" t="s">
        <v>403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135</v>
      </c>
      <c r="AU314" s="234" t="s">
        <v>83</v>
      </c>
      <c r="AV314" s="13" t="s">
        <v>81</v>
      </c>
      <c r="AW314" s="13" t="s">
        <v>35</v>
      </c>
      <c r="AX314" s="13" t="s">
        <v>73</v>
      </c>
      <c r="AY314" s="234" t="s">
        <v>124</v>
      </c>
    </row>
    <row r="315" s="13" customFormat="1">
      <c r="A315" s="13"/>
      <c r="B315" s="224"/>
      <c r="C315" s="225"/>
      <c r="D315" s="226" t="s">
        <v>135</v>
      </c>
      <c r="E315" s="227" t="s">
        <v>19</v>
      </c>
      <c r="F315" s="228" t="s">
        <v>405</v>
      </c>
      <c r="G315" s="225"/>
      <c r="H315" s="227" t="s">
        <v>19</v>
      </c>
      <c r="I315" s="229"/>
      <c r="J315" s="225"/>
      <c r="K315" s="225"/>
      <c r="L315" s="230"/>
      <c r="M315" s="231"/>
      <c r="N315" s="232"/>
      <c r="O315" s="232"/>
      <c r="P315" s="232"/>
      <c r="Q315" s="232"/>
      <c r="R315" s="232"/>
      <c r="S315" s="232"/>
      <c r="T315" s="23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4" t="s">
        <v>135</v>
      </c>
      <c r="AU315" s="234" t="s">
        <v>83</v>
      </c>
      <c r="AV315" s="13" t="s">
        <v>81</v>
      </c>
      <c r="AW315" s="13" t="s">
        <v>35</v>
      </c>
      <c r="AX315" s="13" t="s">
        <v>73</v>
      </c>
      <c r="AY315" s="234" t="s">
        <v>124</v>
      </c>
    </row>
    <row r="316" s="14" customFormat="1">
      <c r="A316" s="14"/>
      <c r="B316" s="235"/>
      <c r="C316" s="236"/>
      <c r="D316" s="226" t="s">
        <v>135</v>
      </c>
      <c r="E316" s="237" t="s">
        <v>19</v>
      </c>
      <c r="F316" s="238" t="s">
        <v>595</v>
      </c>
      <c r="G316" s="236"/>
      <c r="H316" s="239">
        <v>207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45" t="s">
        <v>135</v>
      </c>
      <c r="AU316" s="245" t="s">
        <v>83</v>
      </c>
      <c r="AV316" s="14" t="s">
        <v>83</v>
      </c>
      <c r="AW316" s="14" t="s">
        <v>35</v>
      </c>
      <c r="AX316" s="14" t="s">
        <v>73</v>
      </c>
      <c r="AY316" s="245" t="s">
        <v>124</v>
      </c>
    </row>
    <row r="317" s="15" customFormat="1">
      <c r="A317" s="15"/>
      <c r="B317" s="263"/>
      <c r="C317" s="264"/>
      <c r="D317" s="226" t="s">
        <v>135</v>
      </c>
      <c r="E317" s="265" t="s">
        <v>19</v>
      </c>
      <c r="F317" s="266" t="s">
        <v>417</v>
      </c>
      <c r="G317" s="264"/>
      <c r="H317" s="267">
        <v>207</v>
      </c>
      <c r="I317" s="268"/>
      <c r="J317" s="264"/>
      <c r="K317" s="264"/>
      <c r="L317" s="269"/>
      <c r="M317" s="270"/>
      <c r="N317" s="271"/>
      <c r="O317" s="271"/>
      <c r="P317" s="271"/>
      <c r="Q317" s="271"/>
      <c r="R317" s="271"/>
      <c r="S317" s="271"/>
      <c r="T317" s="272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3" t="s">
        <v>135</v>
      </c>
      <c r="AU317" s="273" t="s">
        <v>83</v>
      </c>
      <c r="AV317" s="15" t="s">
        <v>131</v>
      </c>
      <c r="AW317" s="15" t="s">
        <v>35</v>
      </c>
      <c r="AX317" s="15" t="s">
        <v>81</v>
      </c>
      <c r="AY317" s="273" t="s">
        <v>124</v>
      </c>
    </row>
    <row r="318" s="2" customFormat="1" ht="16.5" customHeight="1">
      <c r="A318" s="40"/>
      <c r="B318" s="41"/>
      <c r="C318" s="206" t="s">
        <v>601</v>
      </c>
      <c r="D318" s="206" t="s">
        <v>126</v>
      </c>
      <c r="E318" s="207" t="s">
        <v>602</v>
      </c>
      <c r="F318" s="208" t="s">
        <v>603</v>
      </c>
      <c r="G318" s="209" t="s">
        <v>129</v>
      </c>
      <c r="H318" s="210">
        <v>893</v>
      </c>
      <c r="I318" s="211"/>
      <c r="J318" s="212">
        <f>ROUND(I318*H318,2)</f>
        <v>0</v>
      </c>
      <c r="K318" s="208" t="s">
        <v>130</v>
      </c>
      <c r="L318" s="46"/>
      <c r="M318" s="213" t="s">
        <v>19</v>
      </c>
      <c r="N318" s="214" t="s">
        <v>44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131</v>
      </c>
      <c r="AT318" s="217" t="s">
        <v>126</v>
      </c>
      <c r="AU318" s="217" t="s">
        <v>83</v>
      </c>
      <c r="AY318" s="19" t="s">
        <v>124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81</v>
      </c>
      <c r="BK318" s="218">
        <f>ROUND(I318*H318,2)</f>
        <v>0</v>
      </c>
      <c r="BL318" s="19" t="s">
        <v>131</v>
      </c>
      <c r="BM318" s="217" t="s">
        <v>604</v>
      </c>
    </row>
    <row r="319" s="2" customFormat="1">
      <c r="A319" s="40"/>
      <c r="B319" s="41"/>
      <c r="C319" s="42"/>
      <c r="D319" s="219" t="s">
        <v>133</v>
      </c>
      <c r="E319" s="42"/>
      <c r="F319" s="220" t="s">
        <v>605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133</v>
      </c>
      <c r="AU319" s="19" t="s">
        <v>83</v>
      </c>
    </row>
    <row r="320" s="13" customFormat="1">
      <c r="A320" s="13"/>
      <c r="B320" s="224"/>
      <c r="C320" s="225"/>
      <c r="D320" s="226" t="s">
        <v>135</v>
      </c>
      <c r="E320" s="227" t="s">
        <v>19</v>
      </c>
      <c r="F320" s="228" t="s">
        <v>403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135</v>
      </c>
      <c r="AU320" s="234" t="s">
        <v>83</v>
      </c>
      <c r="AV320" s="13" t="s">
        <v>81</v>
      </c>
      <c r="AW320" s="13" t="s">
        <v>35</v>
      </c>
      <c r="AX320" s="13" t="s">
        <v>73</v>
      </c>
      <c r="AY320" s="234" t="s">
        <v>124</v>
      </c>
    </row>
    <row r="321" s="13" customFormat="1">
      <c r="A321" s="13"/>
      <c r="B321" s="224"/>
      <c r="C321" s="225"/>
      <c r="D321" s="226" t="s">
        <v>135</v>
      </c>
      <c r="E321" s="227" t="s">
        <v>19</v>
      </c>
      <c r="F321" s="228" t="s">
        <v>564</v>
      </c>
      <c r="G321" s="225"/>
      <c r="H321" s="227" t="s">
        <v>19</v>
      </c>
      <c r="I321" s="229"/>
      <c r="J321" s="225"/>
      <c r="K321" s="225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135</v>
      </c>
      <c r="AU321" s="234" t="s">
        <v>83</v>
      </c>
      <c r="AV321" s="13" t="s">
        <v>81</v>
      </c>
      <c r="AW321" s="13" t="s">
        <v>35</v>
      </c>
      <c r="AX321" s="13" t="s">
        <v>73</v>
      </c>
      <c r="AY321" s="234" t="s">
        <v>124</v>
      </c>
    </row>
    <row r="322" s="13" customFormat="1">
      <c r="A322" s="13"/>
      <c r="B322" s="224"/>
      <c r="C322" s="225"/>
      <c r="D322" s="226" t="s">
        <v>135</v>
      </c>
      <c r="E322" s="227" t="s">
        <v>19</v>
      </c>
      <c r="F322" s="228" t="s">
        <v>414</v>
      </c>
      <c r="G322" s="225"/>
      <c r="H322" s="227" t="s">
        <v>19</v>
      </c>
      <c r="I322" s="229"/>
      <c r="J322" s="225"/>
      <c r="K322" s="225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135</v>
      </c>
      <c r="AU322" s="234" t="s">
        <v>83</v>
      </c>
      <c r="AV322" s="13" t="s">
        <v>81</v>
      </c>
      <c r="AW322" s="13" t="s">
        <v>35</v>
      </c>
      <c r="AX322" s="13" t="s">
        <v>73</v>
      </c>
      <c r="AY322" s="234" t="s">
        <v>124</v>
      </c>
    </row>
    <row r="323" s="14" customFormat="1">
      <c r="A323" s="14"/>
      <c r="B323" s="235"/>
      <c r="C323" s="236"/>
      <c r="D323" s="226" t="s">
        <v>135</v>
      </c>
      <c r="E323" s="237" t="s">
        <v>19</v>
      </c>
      <c r="F323" s="238" t="s">
        <v>415</v>
      </c>
      <c r="G323" s="236"/>
      <c r="H323" s="239">
        <v>893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135</v>
      </c>
      <c r="AU323" s="245" t="s">
        <v>83</v>
      </c>
      <c r="AV323" s="14" t="s">
        <v>83</v>
      </c>
      <c r="AW323" s="14" t="s">
        <v>35</v>
      </c>
      <c r="AX323" s="14" t="s">
        <v>81</v>
      </c>
      <c r="AY323" s="245" t="s">
        <v>124</v>
      </c>
    </row>
    <row r="324" s="2" customFormat="1" ht="21.75" customHeight="1">
      <c r="A324" s="40"/>
      <c r="B324" s="41"/>
      <c r="C324" s="206" t="s">
        <v>606</v>
      </c>
      <c r="D324" s="206" t="s">
        <v>126</v>
      </c>
      <c r="E324" s="207" t="s">
        <v>607</v>
      </c>
      <c r="F324" s="208" t="s">
        <v>608</v>
      </c>
      <c r="G324" s="209" t="s">
        <v>321</v>
      </c>
      <c r="H324" s="210">
        <v>0.088999999999999996</v>
      </c>
      <c r="I324" s="211"/>
      <c r="J324" s="212">
        <f>ROUND(I324*H324,2)</f>
        <v>0</v>
      </c>
      <c r="K324" s="208" t="s">
        <v>130</v>
      </c>
      <c r="L324" s="46"/>
      <c r="M324" s="213" t="s">
        <v>19</v>
      </c>
      <c r="N324" s="214" t="s">
        <v>44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131</v>
      </c>
      <c r="AT324" s="217" t="s">
        <v>126</v>
      </c>
      <c r="AU324" s="217" t="s">
        <v>83</v>
      </c>
      <c r="AY324" s="19" t="s">
        <v>124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81</v>
      </c>
      <c r="BK324" s="218">
        <f>ROUND(I324*H324,2)</f>
        <v>0</v>
      </c>
      <c r="BL324" s="19" t="s">
        <v>131</v>
      </c>
      <c r="BM324" s="217" t="s">
        <v>609</v>
      </c>
    </row>
    <row r="325" s="2" customFormat="1">
      <c r="A325" s="40"/>
      <c r="B325" s="41"/>
      <c r="C325" s="42"/>
      <c r="D325" s="219" t="s">
        <v>133</v>
      </c>
      <c r="E325" s="42"/>
      <c r="F325" s="220" t="s">
        <v>610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133</v>
      </c>
      <c r="AU325" s="19" t="s">
        <v>83</v>
      </c>
    </row>
    <row r="326" s="13" customFormat="1">
      <c r="A326" s="13"/>
      <c r="B326" s="224"/>
      <c r="C326" s="225"/>
      <c r="D326" s="226" t="s">
        <v>135</v>
      </c>
      <c r="E326" s="227" t="s">
        <v>19</v>
      </c>
      <c r="F326" s="228" t="s">
        <v>403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135</v>
      </c>
      <c r="AU326" s="234" t="s">
        <v>83</v>
      </c>
      <c r="AV326" s="13" t="s">
        <v>81</v>
      </c>
      <c r="AW326" s="13" t="s">
        <v>35</v>
      </c>
      <c r="AX326" s="13" t="s">
        <v>73</v>
      </c>
      <c r="AY326" s="234" t="s">
        <v>124</v>
      </c>
    </row>
    <row r="327" s="13" customFormat="1">
      <c r="A327" s="13"/>
      <c r="B327" s="224"/>
      <c r="C327" s="225"/>
      <c r="D327" s="226" t="s">
        <v>135</v>
      </c>
      <c r="E327" s="227" t="s">
        <v>19</v>
      </c>
      <c r="F327" s="228" t="s">
        <v>564</v>
      </c>
      <c r="G327" s="225"/>
      <c r="H327" s="227" t="s">
        <v>19</v>
      </c>
      <c r="I327" s="229"/>
      <c r="J327" s="225"/>
      <c r="K327" s="225"/>
      <c r="L327" s="230"/>
      <c r="M327" s="231"/>
      <c r="N327" s="232"/>
      <c r="O327" s="232"/>
      <c r="P327" s="232"/>
      <c r="Q327" s="232"/>
      <c r="R327" s="232"/>
      <c r="S327" s="232"/>
      <c r="T327" s="23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4" t="s">
        <v>135</v>
      </c>
      <c r="AU327" s="234" t="s">
        <v>83</v>
      </c>
      <c r="AV327" s="13" t="s">
        <v>81</v>
      </c>
      <c r="AW327" s="13" t="s">
        <v>35</v>
      </c>
      <c r="AX327" s="13" t="s">
        <v>73</v>
      </c>
      <c r="AY327" s="234" t="s">
        <v>124</v>
      </c>
    </row>
    <row r="328" s="13" customFormat="1">
      <c r="A328" s="13"/>
      <c r="B328" s="224"/>
      <c r="C328" s="225"/>
      <c r="D328" s="226" t="s">
        <v>135</v>
      </c>
      <c r="E328" s="227" t="s">
        <v>19</v>
      </c>
      <c r="F328" s="228" t="s">
        <v>414</v>
      </c>
      <c r="G328" s="225"/>
      <c r="H328" s="227" t="s">
        <v>19</v>
      </c>
      <c r="I328" s="229"/>
      <c r="J328" s="225"/>
      <c r="K328" s="225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135</v>
      </c>
      <c r="AU328" s="234" t="s">
        <v>83</v>
      </c>
      <c r="AV328" s="13" t="s">
        <v>81</v>
      </c>
      <c r="AW328" s="13" t="s">
        <v>35</v>
      </c>
      <c r="AX328" s="13" t="s">
        <v>73</v>
      </c>
      <c r="AY328" s="234" t="s">
        <v>124</v>
      </c>
    </row>
    <row r="329" s="14" customFormat="1">
      <c r="A329" s="14"/>
      <c r="B329" s="235"/>
      <c r="C329" s="236"/>
      <c r="D329" s="226" t="s">
        <v>135</v>
      </c>
      <c r="E329" s="237" t="s">
        <v>19</v>
      </c>
      <c r="F329" s="238" t="s">
        <v>611</v>
      </c>
      <c r="G329" s="236"/>
      <c r="H329" s="239">
        <v>0.088999999999999996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135</v>
      </c>
      <c r="AU329" s="245" t="s">
        <v>83</v>
      </c>
      <c r="AV329" s="14" t="s">
        <v>83</v>
      </c>
      <c r="AW329" s="14" t="s">
        <v>35</v>
      </c>
      <c r="AX329" s="14" t="s">
        <v>81</v>
      </c>
      <c r="AY329" s="245" t="s">
        <v>124</v>
      </c>
    </row>
    <row r="330" s="2" customFormat="1" ht="21.75" customHeight="1">
      <c r="A330" s="40"/>
      <c r="B330" s="41"/>
      <c r="C330" s="206" t="s">
        <v>612</v>
      </c>
      <c r="D330" s="206" t="s">
        <v>126</v>
      </c>
      <c r="E330" s="207" t="s">
        <v>613</v>
      </c>
      <c r="F330" s="208" t="s">
        <v>614</v>
      </c>
      <c r="G330" s="209" t="s">
        <v>129</v>
      </c>
      <c r="H330" s="210">
        <v>2443</v>
      </c>
      <c r="I330" s="211"/>
      <c r="J330" s="212">
        <f>ROUND(I330*H330,2)</f>
        <v>0</v>
      </c>
      <c r="K330" s="208" t="s">
        <v>130</v>
      </c>
      <c r="L330" s="46"/>
      <c r="M330" s="213" t="s">
        <v>19</v>
      </c>
      <c r="N330" s="214" t="s">
        <v>44</v>
      </c>
      <c r="O330" s="86"/>
      <c r="P330" s="215">
        <f>O330*H330</f>
        <v>0</v>
      </c>
      <c r="Q330" s="215">
        <v>0</v>
      </c>
      <c r="R330" s="215">
        <f>Q330*H330</f>
        <v>0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131</v>
      </c>
      <c r="AT330" s="217" t="s">
        <v>126</v>
      </c>
      <c r="AU330" s="217" t="s">
        <v>83</v>
      </c>
      <c r="AY330" s="19" t="s">
        <v>124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81</v>
      </c>
      <c r="BK330" s="218">
        <f>ROUND(I330*H330,2)</f>
        <v>0</v>
      </c>
      <c r="BL330" s="19" t="s">
        <v>131</v>
      </c>
      <c r="BM330" s="217" t="s">
        <v>615</v>
      </c>
    </row>
    <row r="331" s="2" customFormat="1">
      <c r="A331" s="40"/>
      <c r="B331" s="41"/>
      <c r="C331" s="42"/>
      <c r="D331" s="219" t="s">
        <v>133</v>
      </c>
      <c r="E331" s="42"/>
      <c r="F331" s="220" t="s">
        <v>616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133</v>
      </c>
      <c r="AU331" s="19" t="s">
        <v>83</v>
      </c>
    </row>
    <row r="332" s="13" customFormat="1">
      <c r="A332" s="13"/>
      <c r="B332" s="224"/>
      <c r="C332" s="225"/>
      <c r="D332" s="226" t="s">
        <v>135</v>
      </c>
      <c r="E332" s="227" t="s">
        <v>19</v>
      </c>
      <c r="F332" s="228" t="s">
        <v>403</v>
      </c>
      <c r="G332" s="225"/>
      <c r="H332" s="227" t="s">
        <v>19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135</v>
      </c>
      <c r="AU332" s="234" t="s">
        <v>83</v>
      </c>
      <c r="AV332" s="13" t="s">
        <v>81</v>
      </c>
      <c r="AW332" s="13" t="s">
        <v>35</v>
      </c>
      <c r="AX332" s="13" t="s">
        <v>73</v>
      </c>
      <c r="AY332" s="234" t="s">
        <v>124</v>
      </c>
    </row>
    <row r="333" s="13" customFormat="1">
      <c r="A333" s="13"/>
      <c r="B333" s="224"/>
      <c r="C333" s="225"/>
      <c r="D333" s="226" t="s">
        <v>135</v>
      </c>
      <c r="E333" s="227" t="s">
        <v>19</v>
      </c>
      <c r="F333" s="228" t="s">
        <v>617</v>
      </c>
      <c r="G333" s="225"/>
      <c r="H333" s="227" t="s">
        <v>19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135</v>
      </c>
      <c r="AU333" s="234" t="s">
        <v>83</v>
      </c>
      <c r="AV333" s="13" t="s">
        <v>81</v>
      </c>
      <c r="AW333" s="13" t="s">
        <v>35</v>
      </c>
      <c r="AX333" s="13" t="s">
        <v>73</v>
      </c>
      <c r="AY333" s="234" t="s">
        <v>124</v>
      </c>
    </row>
    <row r="334" s="14" customFormat="1">
      <c r="A334" s="14"/>
      <c r="B334" s="235"/>
      <c r="C334" s="236"/>
      <c r="D334" s="226" t="s">
        <v>135</v>
      </c>
      <c r="E334" s="237" t="s">
        <v>19</v>
      </c>
      <c r="F334" s="238" t="s">
        <v>412</v>
      </c>
      <c r="G334" s="236"/>
      <c r="H334" s="239">
        <v>2443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135</v>
      </c>
      <c r="AU334" s="245" t="s">
        <v>83</v>
      </c>
      <c r="AV334" s="14" t="s">
        <v>83</v>
      </c>
      <c r="AW334" s="14" t="s">
        <v>35</v>
      </c>
      <c r="AX334" s="14" t="s">
        <v>81</v>
      </c>
      <c r="AY334" s="245" t="s">
        <v>124</v>
      </c>
    </row>
    <row r="335" s="2" customFormat="1" ht="16.5" customHeight="1">
      <c r="A335" s="40"/>
      <c r="B335" s="41"/>
      <c r="C335" s="246" t="s">
        <v>618</v>
      </c>
      <c r="D335" s="246" t="s">
        <v>181</v>
      </c>
      <c r="E335" s="247" t="s">
        <v>619</v>
      </c>
      <c r="F335" s="248" t="s">
        <v>620</v>
      </c>
      <c r="G335" s="249" t="s">
        <v>621</v>
      </c>
      <c r="H335" s="250">
        <v>2</v>
      </c>
      <c r="I335" s="251"/>
      <c r="J335" s="252">
        <f>ROUND(I335*H335,2)</f>
        <v>0</v>
      </c>
      <c r="K335" s="248" t="s">
        <v>130</v>
      </c>
      <c r="L335" s="253"/>
      <c r="M335" s="254" t="s">
        <v>19</v>
      </c>
      <c r="N335" s="255" t="s">
        <v>44</v>
      </c>
      <c r="O335" s="86"/>
      <c r="P335" s="215">
        <f>O335*H335</f>
        <v>0</v>
      </c>
      <c r="Q335" s="215">
        <v>0.001</v>
      </c>
      <c r="R335" s="215">
        <f>Q335*H335</f>
        <v>0.002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173</v>
      </c>
      <c r="AT335" s="217" t="s">
        <v>181</v>
      </c>
      <c r="AU335" s="217" t="s">
        <v>83</v>
      </c>
      <c r="AY335" s="19" t="s">
        <v>124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81</v>
      </c>
      <c r="BK335" s="218">
        <f>ROUND(I335*H335,2)</f>
        <v>0</v>
      </c>
      <c r="BL335" s="19" t="s">
        <v>131</v>
      </c>
      <c r="BM335" s="217" t="s">
        <v>622</v>
      </c>
    </row>
    <row r="336" s="13" customFormat="1">
      <c r="A336" s="13"/>
      <c r="B336" s="224"/>
      <c r="C336" s="225"/>
      <c r="D336" s="226" t="s">
        <v>135</v>
      </c>
      <c r="E336" s="227" t="s">
        <v>19</v>
      </c>
      <c r="F336" s="228" t="s">
        <v>403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135</v>
      </c>
      <c r="AU336" s="234" t="s">
        <v>83</v>
      </c>
      <c r="AV336" s="13" t="s">
        <v>81</v>
      </c>
      <c r="AW336" s="13" t="s">
        <v>35</v>
      </c>
      <c r="AX336" s="13" t="s">
        <v>73</v>
      </c>
      <c r="AY336" s="234" t="s">
        <v>124</v>
      </c>
    </row>
    <row r="337" s="14" customFormat="1">
      <c r="A337" s="14"/>
      <c r="B337" s="235"/>
      <c r="C337" s="236"/>
      <c r="D337" s="226" t="s">
        <v>135</v>
      </c>
      <c r="E337" s="237" t="s">
        <v>19</v>
      </c>
      <c r="F337" s="238" t="s">
        <v>623</v>
      </c>
      <c r="G337" s="236"/>
      <c r="H337" s="239">
        <v>1.222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135</v>
      </c>
      <c r="AU337" s="245" t="s">
        <v>83</v>
      </c>
      <c r="AV337" s="14" t="s">
        <v>83</v>
      </c>
      <c r="AW337" s="14" t="s">
        <v>35</v>
      </c>
      <c r="AX337" s="14" t="s">
        <v>73</v>
      </c>
      <c r="AY337" s="245" t="s">
        <v>124</v>
      </c>
    </row>
    <row r="338" s="13" customFormat="1">
      <c r="A338" s="13"/>
      <c r="B338" s="224"/>
      <c r="C338" s="225"/>
      <c r="D338" s="226" t="s">
        <v>135</v>
      </c>
      <c r="E338" s="227" t="s">
        <v>19</v>
      </c>
      <c r="F338" s="228" t="s">
        <v>624</v>
      </c>
      <c r="G338" s="225"/>
      <c r="H338" s="227" t="s">
        <v>19</v>
      </c>
      <c r="I338" s="229"/>
      <c r="J338" s="225"/>
      <c r="K338" s="225"/>
      <c r="L338" s="230"/>
      <c r="M338" s="231"/>
      <c r="N338" s="232"/>
      <c r="O338" s="232"/>
      <c r="P338" s="232"/>
      <c r="Q338" s="232"/>
      <c r="R338" s="232"/>
      <c r="S338" s="232"/>
      <c r="T338" s="23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4" t="s">
        <v>135</v>
      </c>
      <c r="AU338" s="234" t="s">
        <v>83</v>
      </c>
      <c r="AV338" s="13" t="s">
        <v>81</v>
      </c>
      <c r="AW338" s="13" t="s">
        <v>35</v>
      </c>
      <c r="AX338" s="13" t="s">
        <v>73</v>
      </c>
      <c r="AY338" s="234" t="s">
        <v>124</v>
      </c>
    </row>
    <row r="339" s="14" customFormat="1">
      <c r="A339" s="14"/>
      <c r="B339" s="235"/>
      <c r="C339" s="236"/>
      <c r="D339" s="226" t="s">
        <v>135</v>
      </c>
      <c r="E339" s="237" t="s">
        <v>19</v>
      </c>
      <c r="F339" s="238" t="s">
        <v>625</v>
      </c>
      <c r="G339" s="236"/>
      <c r="H339" s="239">
        <v>0.77800000000000002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135</v>
      </c>
      <c r="AU339" s="245" t="s">
        <v>83</v>
      </c>
      <c r="AV339" s="14" t="s">
        <v>83</v>
      </c>
      <c r="AW339" s="14" t="s">
        <v>35</v>
      </c>
      <c r="AX339" s="14" t="s">
        <v>73</v>
      </c>
      <c r="AY339" s="245" t="s">
        <v>124</v>
      </c>
    </row>
    <row r="340" s="15" customFormat="1">
      <c r="A340" s="15"/>
      <c r="B340" s="263"/>
      <c r="C340" s="264"/>
      <c r="D340" s="226" t="s">
        <v>135</v>
      </c>
      <c r="E340" s="265" t="s">
        <v>19</v>
      </c>
      <c r="F340" s="266" t="s">
        <v>417</v>
      </c>
      <c r="G340" s="264"/>
      <c r="H340" s="267">
        <v>2</v>
      </c>
      <c r="I340" s="268"/>
      <c r="J340" s="264"/>
      <c r="K340" s="264"/>
      <c r="L340" s="269"/>
      <c r="M340" s="270"/>
      <c r="N340" s="271"/>
      <c r="O340" s="271"/>
      <c r="P340" s="271"/>
      <c r="Q340" s="271"/>
      <c r="R340" s="271"/>
      <c r="S340" s="271"/>
      <c r="T340" s="272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3" t="s">
        <v>135</v>
      </c>
      <c r="AU340" s="273" t="s">
        <v>83</v>
      </c>
      <c r="AV340" s="15" t="s">
        <v>131</v>
      </c>
      <c r="AW340" s="15" t="s">
        <v>35</v>
      </c>
      <c r="AX340" s="15" t="s">
        <v>81</v>
      </c>
      <c r="AY340" s="273" t="s">
        <v>124</v>
      </c>
    </row>
    <row r="341" s="12" customFormat="1" ht="22.8" customHeight="1">
      <c r="A341" s="12"/>
      <c r="B341" s="190"/>
      <c r="C341" s="191"/>
      <c r="D341" s="192" t="s">
        <v>72</v>
      </c>
      <c r="E341" s="204" t="s">
        <v>142</v>
      </c>
      <c r="F341" s="204" t="s">
        <v>626</v>
      </c>
      <c r="G341" s="191"/>
      <c r="H341" s="191"/>
      <c r="I341" s="194"/>
      <c r="J341" s="205">
        <f>BK341</f>
        <v>0</v>
      </c>
      <c r="K341" s="191"/>
      <c r="L341" s="196"/>
      <c r="M341" s="197"/>
      <c r="N341" s="198"/>
      <c r="O341" s="198"/>
      <c r="P341" s="199">
        <f>SUM(P342:P368)</f>
        <v>0</v>
      </c>
      <c r="Q341" s="198"/>
      <c r="R341" s="199">
        <f>SUM(R342:R368)</f>
        <v>5.338634400000001</v>
      </c>
      <c r="S341" s="198"/>
      <c r="T341" s="200">
        <f>SUM(T342:T368)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01" t="s">
        <v>81</v>
      </c>
      <c r="AT341" s="202" t="s">
        <v>72</v>
      </c>
      <c r="AU341" s="202" t="s">
        <v>81</v>
      </c>
      <c r="AY341" s="201" t="s">
        <v>124</v>
      </c>
      <c r="BK341" s="203">
        <f>SUM(BK342:BK368)</f>
        <v>0</v>
      </c>
    </row>
    <row r="342" s="2" customFormat="1" ht="37.8" customHeight="1">
      <c r="A342" s="40"/>
      <c r="B342" s="41"/>
      <c r="C342" s="206" t="s">
        <v>627</v>
      </c>
      <c r="D342" s="206" t="s">
        <v>126</v>
      </c>
      <c r="E342" s="207" t="s">
        <v>628</v>
      </c>
      <c r="F342" s="208" t="s">
        <v>629</v>
      </c>
      <c r="G342" s="209" t="s">
        <v>145</v>
      </c>
      <c r="H342" s="210">
        <v>1.8720000000000001</v>
      </c>
      <c r="I342" s="211"/>
      <c r="J342" s="212">
        <f>ROUND(I342*H342,2)</f>
        <v>0</v>
      </c>
      <c r="K342" s="208" t="s">
        <v>130</v>
      </c>
      <c r="L342" s="46"/>
      <c r="M342" s="213" t="s">
        <v>19</v>
      </c>
      <c r="N342" s="214" t="s">
        <v>44</v>
      </c>
      <c r="O342" s="86"/>
      <c r="P342" s="215">
        <f>O342*H342</f>
        <v>0</v>
      </c>
      <c r="Q342" s="215">
        <v>2.7919499999999999</v>
      </c>
      <c r="R342" s="215">
        <f>Q342*H342</f>
        <v>5.2265304000000006</v>
      </c>
      <c r="S342" s="215">
        <v>0</v>
      </c>
      <c r="T342" s="21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7" t="s">
        <v>131</v>
      </c>
      <c r="AT342" s="217" t="s">
        <v>126</v>
      </c>
      <c r="AU342" s="217" t="s">
        <v>83</v>
      </c>
      <c r="AY342" s="19" t="s">
        <v>124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9" t="s">
        <v>81</v>
      </c>
      <c r="BK342" s="218">
        <f>ROUND(I342*H342,2)</f>
        <v>0</v>
      </c>
      <c r="BL342" s="19" t="s">
        <v>131</v>
      </c>
      <c r="BM342" s="217" t="s">
        <v>630</v>
      </c>
    </row>
    <row r="343" s="2" customFormat="1">
      <c r="A343" s="40"/>
      <c r="B343" s="41"/>
      <c r="C343" s="42"/>
      <c r="D343" s="219" t="s">
        <v>133</v>
      </c>
      <c r="E343" s="42"/>
      <c r="F343" s="220" t="s">
        <v>631</v>
      </c>
      <c r="G343" s="42"/>
      <c r="H343" s="42"/>
      <c r="I343" s="221"/>
      <c r="J343" s="42"/>
      <c r="K343" s="42"/>
      <c r="L343" s="46"/>
      <c r="M343" s="222"/>
      <c r="N343" s="22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133</v>
      </c>
      <c r="AU343" s="19" t="s">
        <v>83</v>
      </c>
    </row>
    <row r="344" s="13" customFormat="1">
      <c r="A344" s="13"/>
      <c r="B344" s="224"/>
      <c r="C344" s="225"/>
      <c r="D344" s="226" t="s">
        <v>135</v>
      </c>
      <c r="E344" s="227" t="s">
        <v>19</v>
      </c>
      <c r="F344" s="228" t="s">
        <v>448</v>
      </c>
      <c r="G344" s="225"/>
      <c r="H344" s="227" t="s">
        <v>19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135</v>
      </c>
      <c r="AU344" s="234" t="s">
        <v>83</v>
      </c>
      <c r="AV344" s="13" t="s">
        <v>81</v>
      </c>
      <c r="AW344" s="13" t="s">
        <v>35</v>
      </c>
      <c r="AX344" s="13" t="s">
        <v>73</v>
      </c>
      <c r="AY344" s="234" t="s">
        <v>124</v>
      </c>
    </row>
    <row r="345" s="13" customFormat="1">
      <c r="A345" s="13"/>
      <c r="B345" s="224"/>
      <c r="C345" s="225"/>
      <c r="D345" s="226" t="s">
        <v>135</v>
      </c>
      <c r="E345" s="227" t="s">
        <v>19</v>
      </c>
      <c r="F345" s="228" t="s">
        <v>632</v>
      </c>
      <c r="G345" s="225"/>
      <c r="H345" s="227" t="s">
        <v>19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135</v>
      </c>
      <c r="AU345" s="234" t="s">
        <v>83</v>
      </c>
      <c r="AV345" s="13" t="s">
        <v>81</v>
      </c>
      <c r="AW345" s="13" t="s">
        <v>35</v>
      </c>
      <c r="AX345" s="13" t="s">
        <v>73</v>
      </c>
      <c r="AY345" s="234" t="s">
        <v>124</v>
      </c>
    </row>
    <row r="346" s="13" customFormat="1">
      <c r="A346" s="13"/>
      <c r="B346" s="224"/>
      <c r="C346" s="225"/>
      <c r="D346" s="226" t="s">
        <v>135</v>
      </c>
      <c r="E346" s="227" t="s">
        <v>19</v>
      </c>
      <c r="F346" s="228" t="s">
        <v>633</v>
      </c>
      <c r="G346" s="225"/>
      <c r="H346" s="227" t="s">
        <v>19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135</v>
      </c>
      <c r="AU346" s="234" t="s">
        <v>83</v>
      </c>
      <c r="AV346" s="13" t="s">
        <v>81</v>
      </c>
      <c r="AW346" s="13" t="s">
        <v>35</v>
      </c>
      <c r="AX346" s="13" t="s">
        <v>73</v>
      </c>
      <c r="AY346" s="234" t="s">
        <v>124</v>
      </c>
    </row>
    <row r="347" s="14" customFormat="1">
      <c r="A347" s="14"/>
      <c r="B347" s="235"/>
      <c r="C347" s="236"/>
      <c r="D347" s="226" t="s">
        <v>135</v>
      </c>
      <c r="E347" s="237" t="s">
        <v>19</v>
      </c>
      <c r="F347" s="238" t="s">
        <v>634</v>
      </c>
      <c r="G347" s="236"/>
      <c r="H347" s="239">
        <v>0.192</v>
      </c>
      <c r="I347" s="240"/>
      <c r="J347" s="236"/>
      <c r="K347" s="236"/>
      <c r="L347" s="241"/>
      <c r="M347" s="242"/>
      <c r="N347" s="243"/>
      <c r="O347" s="243"/>
      <c r="P347" s="243"/>
      <c r="Q347" s="243"/>
      <c r="R347" s="243"/>
      <c r="S347" s="243"/>
      <c r="T347" s="24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5" t="s">
        <v>135</v>
      </c>
      <c r="AU347" s="245" t="s">
        <v>83</v>
      </c>
      <c r="AV347" s="14" t="s">
        <v>83</v>
      </c>
      <c r="AW347" s="14" t="s">
        <v>35</v>
      </c>
      <c r="AX347" s="14" t="s">
        <v>73</v>
      </c>
      <c r="AY347" s="245" t="s">
        <v>124</v>
      </c>
    </row>
    <row r="348" s="13" customFormat="1">
      <c r="A348" s="13"/>
      <c r="B348" s="224"/>
      <c r="C348" s="225"/>
      <c r="D348" s="226" t="s">
        <v>135</v>
      </c>
      <c r="E348" s="227" t="s">
        <v>19</v>
      </c>
      <c r="F348" s="228" t="s">
        <v>635</v>
      </c>
      <c r="G348" s="225"/>
      <c r="H348" s="227" t="s">
        <v>19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135</v>
      </c>
      <c r="AU348" s="234" t="s">
        <v>83</v>
      </c>
      <c r="AV348" s="13" t="s">
        <v>81</v>
      </c>
      <c r="AW348" s="13" t="s">
        <v>35</v>
      </c>
      <c r="AX348" s="13" t="s">
        <v>73</v>
      </c>
      <c r="AY348" s="234" t="s">
        <v>124</v>
      </c>
    </row>
    <row r="349" s="14" customFormat="1">
      <c r="A349" s="14"/>
      <c r="B349" s="235"/>
      <c r="C349" s="236"/>
      <c r="D349" s="226" t="s">
        <v>135</v>
      </c>
      <c r="E349" s="237" t="s">
        <v>19</v>
      </c>
      <c r="F349" s="238" t="s">
        <v>489</v>
      </c>
      <c r="G349" s="236"/>
      <c r="H349" s="239">
        <v>1.6799999999999999</v>
      </c>
      <c r="I349" s="240"/>
      <c r="J349" s="236"/>
      <c r="K349" s="236"/>
      <c r="L349" s="241"/>
      <c r="M349" s="242"/>
      <c r="N349" s="243"/>
      <c r="O349" s="243"/>
      <c r="P349" s="243"/>
      <c r="Q349" s="243"/>
      <c r="R349" s="243"/>
      <c r="S349" s="243"/>
      <c r="T349" s="24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5" t="s">
        <v>135</v>
      </c>
      <c r="AU349" s="245" t="s">
        <v>83</v>
      </c>
      <c r="AV349" s="14" t="s">
        <v>83</v>
      </c>
      <c r="AW349" s="14" t="s">
        <v>35</v>
      </c>
      <c r="AX349" s="14" t="s">
        <v>73</v>
      </c>
      <c r="AY349" s="245" t="s">
        <v>124</v>
      </c>
    </row>
    <row r="350" s="15" customFormat="1">
      <c r="A350" s="15"/>
      <c r="B350" s="263"/>
      <c r="C350" s="264"/>
      <c r="D350" s="226" t="s">
        <v>135</v>
      </c>
      <c r="E350" s="265" t="s">
        <v>19</v>
      </c>
      <c r="F350" s="266" t="s">
        <v>417</v>
      </c>
      <c r="G350" s="264"/>
      <c r="H350" s="267">
        <v>1.8720000000000001</v>
      </c>
      <c r="I350" s="268"/>
      <c r="J350" s="264"/>
      <c r="K350" s="264"/>
      <c r="L350" s="269"/>
      <c r="M350" s="270"/>
      <c r="N350" s="271"/>
      <c r="O350" s="271"/>
      <c r="P350" s="271"/>
      <c r="Q350" s="271"/>
      <c r="R350" s="271"/>
      <c r="S350" s="271"/>
      <c r="T350" s="27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3" t="s">
        <v>135</v>
      </c>
      <c r="AU350" s="273" t="s">
        <v>83</v>
      </c>
      <c r="AV350" s="15" t="s">
        <v>131</v>
      </c>
      <c r="AW350" s="15" t="s">
        <v>35</v>
      </c>
      <c r="AX350" s="15" t="s">
        <v>81</v>
      </c>
      <c r="AY350" s="273" t="s">
        <v>124</v>
      </c>
    </row>
    <row r="351" s="2" customFormat="1" ht="37.8" customHeight="1">
      <c r="A351" s="40"/>
      <c r="B351" s="41"/>
      <c r="C351" s="206" t="s">
        <v>470</v>
      </c>
      <c r="D351" s="206" t="s">
        <v>126</v>
      </c>
      <c r="E351" s="207" t="s">
        <v>636</v>
      </c>
      <c r="F351" s="208" t="s">
        <v>637</v>
      </c>
      <c r="G351" s="209" t="s">
        <v>129</v>
      </c>
      <c r="H351" s="210">
        <v>12.960000000000001</v>
      </c>
      <c r="I351" s="211"/>
      <c r="J351" s="212">
        <f>ROUND(I351*H351,2)</f>
        <v>0</v>
      </c>
      <c r="K351" s="208" t="s">
        <v>130</v>
      </c>
      <c r="L351" s="46"/>
      <c r="M351" s="213" t="s">
        <v>19</v>
      </c>
      <c r="N351" s="214" t="s">
        <v>44</v>
      </c>
      <c r="O351" s="86"/>
      <c r="P351" s="215">
        <f>O351*H351</f>
        <v>0</v>
      </c>
      <c r="Q351" s="215">
        <v>0.0086499999999999997</v>
      </c>
      <c r="R351" s="215">
        <f>Q351*H351</f>
        <v>0.11210400000000001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131</v>
      </c>
      <c r="AT351" s="217" t="s">
        <v>126</v>
      </c>
      <c r="AU351" s="217" t="s">
        <v>83</v>
      </c>
      <c r="AY351" s="19" t="s">
        <v>124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81</v>
      </c>
      <c r="BK351" s="218">
        <f>ROUND(I351*H351,2)</f>
        <v>0</v>
      </c>
      <c r="BL351" s="19" t="s">
        <v>131</v>
      </c>
      <c r="BM351" s="217" t="s">
        <v>638</v>
      </c>
    </row>
    <row r="352" s="2" customFormat="1">
      <c r="A352" s="40"/>
      <c r="B352" s="41"/>
      <c r="C352" s="42"/>
      <c r="D352" s="219" t="s">
        <v>133</v>
      </c>
      <c r="E352" s="42"/>
      <c r="F352" s="220" t="s">
        <v>639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133</v>
      </c>
      <c r="AU352" s="19" t="s">
        <v>83</v>
      </c>
    </row>
    <row r="353" s="13" customFormat="1">
      <c r="A353" s="13"/>
      <c r="B353" s="224"/>
      <c r="C353" s="225"/>
      <c r="D353" s="226" t="s">
        <v>135</v>
      </c>
      <c r="E353" s="227" t="s">
        <v>19</v>
      </c>
      <c r="F353" s="228" t="s">
        <v>448</v>
      </c>
      <c r="G353" s="225"/>
      <c r="H353" s="227" t="s">
        <v>19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135</v>
      </c>
      <c r="AU353" s="234" t="s">
        <v>83</v>
      </c>
      <c r="AV353" s="13" t="s">
        <v>81</v>
      </c>
      <c r="AW353" s="13" t="s">
        <v>35</v>
      </c>
      <c r="AX353" s="13" t="s">
        <v>73</v>
      </c>
      <c r="AY353" s="234" t="s">
        <v>124</v>
      </c>
    </row>
    <row r="354" s="13" customFormat="1">
      <c r="A354" s="13"/>
      <c r="B354" s="224"/>
      <c r="C354" s="225"/>
      <c r="D354" s="226" t="s">
        <v>135</v>
      </c>
      <c r="E354" s="227" t="s">
        <v>19</v>
      </c>
      <c r="F354" s="228" t="s">
        <v>632</v>
      </c>
      <c r="G354" s="225"/>
      <c r="H354" s="227" t="s">
        <v>19</v>
      </c>
      <c r="I354" s="229"/>
      <c r="J354" s="225"/>
      <c r="K354" s="225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135</v>
      </c>
      <c r="AU354" s="234" t="s">
        <v>83</v>
      </c>
      <c r="AV354" s="13" t="s">
        <v>81</v>
      </c>
      <c r="AW354" s="13" t="s">
        <v>35</v>
      </c>
      <c r="AX354" s="13" t="s">
        <v>73</v>
      </c>
      <c r="AY354" s="234" t="s">
        <v>124</v>
      </c>
    </row>
    <row r="355" s="13" customFormat="1">
      <c r="A355" s="13"/>
      <c r="B355" s="224"/>
      <c r="C355" s="225"/>
      <c r="D355" s="226" t="s">
        <v>135</v>
      </c>
      <c r="E355" s="227" t="s">
        <v>19</v>
      </c>
      <c r="F355" s="228" t="s">
        <v>633</v>
      </c>
      <c r="G355" s="225"/>
      <c r="H355" s="227" t="s">
        <v>19</v>
      </c>
      <c r="I355" s="229"/>
      <c r="J355" s="225"/>
      <c r="K355" s="225"/>
      <c r="L355" s="230"/>
      <c r="M355" s="231"/>
      <c r="N355" s="232"/>
      <c r="O355" s="232"/>
      <c r="P355" s="232"/>
      <c r="Q355" s="232"/>
      <c r="R355" s="232"/>
      <c r="S355" s="232"/>
      <c r="T355" s="23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4" t="s">
        <v>135</v>
      </c>
      <c r="AU355" s="234" t="s">
        <v>83</v>
      </c>
      <c r="AV355" s="13" t="s">
        <v>81</v>
      </c>
      <c r="AW355" s="13" t="s">
        <v>35</v>
      </c>
      <c r="AX355" s="13" t="s">
        <v>73</v>
      </c>
      <c r="AY355" s="234" t="s">
        <v>124</v>
      </c>
    </row>
    <row r="356" s="14" customFormat="1">
      <c r="A356" s="14"/>
      <c r="B356" s="235"/>
      <c r="C356" s="236"/>
      <c r="D356" s="226" t="s">
        <v>135</v>
      </c>
      <c r="E356" s="237" t="s">
        <v>19</v>
      </c>
      <c r="F356" s="238" t="s">
        <v>640</v>
      </c>
      <c r="G356" s="236"/>
      <c r="H356" s="239">
        <v>1.76</v>
      </c>
      <c r="I356" s="240"/>
      <c r="J356" s="236"/>
      <c r="K356" s="236"/>
      <c r="L356" s="241"/>
      <c r="M356" s="242"/>
      <c r="N356" s="243"/>
      <c r="O356" s="243"/>
      <c r="P356" s="243"/>
      <c r="Q356" s="243"/>
      <c r="R356" s="243"/>
      <c r="S356" s="243"/>
      <c r="T356" s="24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5" t="s">
        <v>135</v>
      </c>
      <c r="AU356" s="245" t="s">
        <v>83</v>
      </c>
      <c r="AV356" s="14" t="s">
        <v>83</v>
      </c>
      <c r="AW356" s="14" t="s">
        <v>35</v>
      </c>
      <c r="AX356" s="14" t="s">
        <v>73</v>
      </c>
      <c r="AY356" s="245" t="s">
        <v>124</v>
      </c>
    </row>
    <row r="357" s="13" customFormat="1">
      <c r="A357" s="13"/>
      <c r="B357" s="224"/>
      <c r="C357" s="225"/>
      <c r="D357" s="226" t="s">
        <v>135</v>
      </c>
      <c r="E357" s="227" t="s">
        <v>19</v>
      </c>
      <c r="F357" s="228" t="s">
        <v>635</v>
      </c>
      <c r="G357" s="225"/>
      <c r="H357" s="227" t="s">
        <v>19</v>
      </c>
      <c r="I357" s="229"/>
      <c r="J357" s="225"/>
      <c r="K357" s="225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135</v>
      </c>
      <c r="AU357" s="234" t="s">
        <v>83</v>
      </c>
      <c r="AV357" s="13" t="s">
        <v>81</v>
      </c>
      <c r="AW357" s="13" t="s">
        <v>35</v>
      </c>
      <c r="AX357" s="13" t="s">
        <v>73</v>
      </c>
      <c r="AY357" s="234" t="s">
        <v>124</v>
      </c>
    </row>
    <row r="358" s="14" customFormat="1">
      <c r="A358" s="14"/>
      <c r="B358" s="235"/>
      <c r="C358" s="236"/>
      <c r="D358" s="226" t="s">
        <v>135</v>
      </c>
      <c r="E358" s="237" t="s">
        <v>19</v>
      </c>
      <c r="F358" s="238" t="s">
        <v>641</v>
      </c>
      <c r="G358" s="236"/>
      <c r="H358" s="239">
        <v>11.199999999999999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135</v>
      </c>
      <c r="AU358" s="245" t="s">
        <v>83</v>
      </c>
      <c r="AV358" s="14" t="s">
        <v>83</v>
      </c>
      <c r="AW358" s="14" t="s">
        <v>35</v>
      </c>
      <c r="AX358" s="14" t="s">
        <v>73</v>
      </c>
      <c r="AY358" s="245" t="s">
        <v>124</v>
      </c>
    </row>
    <row r="359" s="15" customFormat="1">
      <c r="A359" s="15"/>
      <c r="B359" s="263"/>
      <c r="C359" s="264"/>
      <c r="D359" s="226" t="s">
        <v>135</v>
      </c>
      <c r="E359" s="265" t="s">
        <v>19</v>
      </c>
      <c r="F359" s="266" t="s">
        <v>417</v>
      </c>
      <c r="G359" s="264"/>
      <c r="H359" s="267">
        <v>12.960000000000001</v>
      </c>
      <c r="I359" s="268"/>
      <c r="J359" s="264"/>
      <c r="K359" s="264"/>
      <c r="L359" s="269"/>
      <c r="M359" s="270"/>
      <c r="N359" s="271"/>
      <c r="O359" s="271"/>
      <c r="P359" s="271"/>
      <c r="Q359" s="271"/>
      <c r="R359" s="271"/>
      <c r="S359" s="271"/>
      <c r="T359" s="27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3" t="s">
        <v>135</v>
      </c>
      <c r="AU359" s="273" t="s">
        <v>83</v>
      </c>
      <c r="AV359" s="15" t="s">
        <v>131</v>
      </c>
      <c r="AW359" s="15" t="s">
        <v>35</v>
      </c>
      <c r="AX359" s="15" t="s">
        <v>81</v>
      </c>
      <c r="AY359" s="273" t="s">
        <v>124</v>
      </c>
    </row>
    <row r="360" s="2" customFormat="1" ht="37.8" customHeight="1">
      <c r="A360" s="40"/>
      <c r="B360" s="41"/>
      <c r="C360" s="206" t="s">
        <v>642</v>
      </c>
      <c r="D360" s="206" t="s">
        <v>126</v>
      </c>
      <c r="E360" s="207" t="s">
        <v>643</v>
      </c>
      <c r="F360" s="208" t="s">
        <v>644</v>
      </c>
      <c r="G360" s="209" t="s">
        <v>129</v>
      </c>
      <c r="H360" s="210">
        <v>12.960000000000001</v>
      </c>
      <c r="I360" s="211"/>
      <c r="J360" s="212">
        <f>ROUND(I360*H360,2)</f>
        <v>0</v>
      </c>
      <c r="K360" s="208" t="s">
        <v>130</v>
      </c>
      <c r="L360" s="46"/>
      <c r="M360" s="213" t="s">
        <v>19</v>
      </c>
      <c r="N360" s="214" t="s">
        <v>44</v>
      </c>
      <c r="O360" s="86"/>
      <c r="P360" s="215">
        <f>O360*H360</f>
        <v>0</v>
      </c>
      <c r="Q360" s="215">
        <v>0</v>
      </c>
      <c r="R360" s="215">
        <f>Q360*H360</f>
        <v>0</v>
      </c>
      <c r="S360" s="215">
        <v>0</v>
      </c>
      <c r="T360" s="216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7" t="s">
        <v>131</v>
      </c>
      <c r="AT360" s="217" t="s">
        <v>126</v>
      </c>
      <c r="AU360" s="217" t="s">
        <v>83</v>
      </c>
      <c r="AY360" s="19" t="s">
        <v>124</v>
      </c>
      <c r="BE360" s="218">
        <f>IF(N360="základní",J360,0)</f>
        <v>0</v>
      </c>
      <c r="BF360" s="218">
        <f>IF(N360="snížená",J360,0)</f>
        <v>0</v>
      </c>
      <c r="BG360" s="218">
        <f>IF(N360="zákl. přenesená",J360,0)</f>
        <v>0</v>
      </c>
      <c r="BH360" s="218">
        <f>IF(N360="sníž. přenesená",J360,0)</f>
        <v>0</v>
      </c>
      <c r="BI360" s="218">
        <f>IF(N360="nulová",J360,0)</f>
        <v>0</v>
      </c>
      <c r="BJ360" s="19" t="s">
        <v>81</v>
      </c>
      <c r="BK360" s="218">
        <f>ROUND(I360*H360,2)</f>
        <v>0</v>
      </c>
      <c r="BL360" s="19" t="s">
        <v>131</v>
      </c>
      <c r="BM360" s="217" t="s">
        <v>645</v>
      </c>
    </row>
    <row r="361" s="2" customFormat="1">
      <c r="A361" s="40"/>
      <c r="B361" s="41"/>
      <c r="C361" s="42"/>
      <c r="D361" s="219" t="s">
        <v>133</v>
      </c>
      <c r="E361" s="42"/>
      <c r="F361" s="220" t="s">
        <v>646</v>
      </c>
      <c r="G361" s="42"/>
      <c r="H361" s="42"/>
      <c r="I361" s="221"/>
      <c r="J361" s="42"/>
      <c r="K361" s="42"/>
      <c r="L361" s="46"/>
      <c r="M361" s="222"/>
      <c r="N361" s="223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133</v>
      </c>
      <c r="AU361" s="19" t="s">
        <v>83</v>
      </c>
    </row>
    <row r="362" s="13" customFormat="1">
      <c r="A362" s="13"/>
      <c r="B362" s="224"/>
      <c r="C362" s="225"/>
      <c r="D362" s="226" t="s">
        <v>135</v>
      </c>
      <c r="E362" s="227" t="s">
        <v>19</v>
      </c>
      <c r="F362" s="228" t="s">
        <v>448</v>
      </c>
      <c r="G362" s="225"/>
      <c r="H362" s="227" t="s">
        <v>19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135</v>
      </c>
      <c r="AU362" s="234" t="s">
        <v>83</v>
      </c>
      <c r="AV362" s="13" t="s">
        <v>81</v>
      </c>
      <c r="AW362" s="13" t="s">
        <v>35</v>
      </c>
      <c r="AX362" s="13" t="s">
        <v>73</v>
      </c>
      <c r="AY362" s="234" t="s">
        <v>124</v>
      </c>
    </row>
    <row r="363" s="13" customFormat="1">
      <c r="A363" s="13"/>
      <c r="B363" s="224"/>
      <c r="C363" s="225"/>
      <c r="D363" s="226" t="s">
        <v>135</v>
      </c>
      <c r="E363" s="227" t="s">
        <v>19</v>
      </c>
      <c r="F363" s="228" t="s">
        <v>632</v>
      </c>
      <c r="G363" s="225"/>
      <c r="H363" s="227" t="s">
        <v>19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135</v>
      </c>
      <c r="AU363" s="234" t="s">
        <v>83</v>
      </c>
      <c r="AV363" s="13" t="s">
        <v>81</v>
      </c>
      <c r="AW363" s="13" t="s">
        <v>35</v>
      </c>
      <c r="AX363" s="13" t="s">
        <v>73</v>
      </c>
      <c r="AY363" s="234" t="s">
        <v>124</v>
      </c>
    </row>
    <row r="364" s="13" customFormat="1">
      <c r="A364" s="13"/>
      <c r="B364" s="224"/>
      <c r="C364" s="225"/>
      <c r="D364" s="226" t="s">
        <v>135</v>
      </c>
      <c r="E364" s="227" t="s">
        <v>19</v>
      </c>
      <c r="F364" s="228" t="s">
        <v>633</v>
      </c>
      <c r="G364" s="225"/>
      <c r="H364" s="227" t="s">
        <v>19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135</v>
      </c>
      <c r="AU364" s="234" t="s">
        <v>83</v>
      </c>
      <c r="AV364" s="13" t="s">
        <v>81</v>
      </c>
      <c r="AW364" s="13" t="s">
        <v>35</v>
      </c>
      <c r="AX364" s="13" t="s">
        <v>73</v>
      </c>
      <c r="AY364" s="234" t="s">
        <v>124</v>
      </c>
    </row>
    <row r="365" s="14" customFormat="1">
      <c r="A365" s="14"/>
      <c r="B365" s="235"/>
      <c r="C365" s="236"/>
      <c r="D365" s="226" t="s">
        <v>135</v>
      </c>
      <c r="E365" s="237" t="s">
        <v>19</v>
      </c>
      <c r="F365" s="238" t="s">
        <v>640</v>
      </c>
      <c r="G365" s="236"/>
      <c r="H365" s="239">
        <v>1.76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5" t="s">
        <v>135</v>
      </c>
      <c r="AU365" s="245" t="s">
        <v>83</v>
      </c>
      <c r="AV365" s="14" t="s">
        <v>83</v>
      </c>
      <c r="AW365" s="14" t="s">
        <v>35</v>
      </c>
      <c r="AX365" s="14" t="s">
        <v>73</v>
      </c>
      <c r="AY365" s="245" t="s">
        <v>124</v>
      </c>
    </row>
    <row r="366" s="13" customFormat="1">
      <c r="A366" s="13"/>
      <c r="B366" s="224"/>
      <c r="C366" s="225"/>
      <c r="D366" s="226" t="s">
        <v>135</v>
      </c>
      <c r="E366" s="227" t="s">
        <v>19</v>
      </c>
      <c r="F366" s="228" t="s">
        <v>635</v>
      </c>
      <c r="G366" s="225"/>
      <c r="H366" s="227" t="s">
        <v>19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135</v>
      </c>
      <c r="AU366" s="234" t="s">
        <v>83</v>
      </c>
      <c r="AV366" s="13" t="s">
        <v>81</v>
      </c>
      <c r="AW366" s="13" t="s">
        <v>35</v>
      </c>
      <c r="AX366" s="13" t="s">
        <v>73</v>
      </c>
      <c r="AY366" s="234" t="s">
        <v>124</v>
      </c>
    </row>
    <row r="367" s="14" customFormat="1">
      <c r="A367" s="14"/>
      <c r="B367" s="235"/>
      <c r="C367" s="236"/>
      <c r="D367" s="226" t="s">
        <v>135</v>
      </c>
      <c r="E367" s="237" t="s">
        <v>19</v>
      </c>
      <c r="F367" s="238" t="s">
        <v>641</v>
      </c>
      <c r="G367" s="236"/>
      <c r="H367" s="239">
        <v>11.199999999999999</v>
      </c>
      <c r="I367" s="240"/>
      <c r="J367" s="236"/>
      <c r="K367" s="236"/>
      <c r="L367" s="241"/>
      <c r="M367" s="242"/>
      <c r="N367" s="243"/>
      <c r="O367" s="243"/>
      <c r="P367" s="243"/>
      <c r="Q367" s="243"/>
      <c r="R367" s="243"/>
      <c r="S367" s="243"/>
      <c r="T367" s="244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45" t="s">
        <v>135</v>
      </c>
      <c r="AU367" s="245" t="s">
        <v>83</v>
      </c>
      <c r="AV367" s="14" t="s">
        <v>83</v>
      </c>
      <c r="AW367" s="14" t="s">
        <v>35</v>
      </c>
      <c r="AX367" s="14" t="s">
        <v>73</v>
      </c>
      <c r="AY367" s="245" t="s">
        <v>124</v>
      </c>
    </row>
    <row r="368" s="15" customFormat="1">
      <c r="A368" s="15"/>
      <c r="B368" s="263"/>
      <c r="C368" s="264"/>
      <c r="D368" s="226" t="s">
        <v>135</v>
      </c>
      <c r="E368" s="265" t="s">
        <v>19</v>
      </c>
      <c r="F368" s="266" t="s">
        <v>417</v>
      </c>
      <c r="G368" s="264"/>
      <c r="H368" s="267">
        <v>12.960000000000001</v>
      </c>
      <c r="I368" s="268"/>
      <c r="J368" s="264"/>
      <c r="K368" s="264"/>
      <c r="L368" s="269"/>
      <c r="M368" s="270"/>
      <c r="N368" s="271"/>
      <c r="O368" s="271"/>
      <c r="P368" s="271"/>
      <c r="Q368" s="271"/>
      <c r="R368" s="271"/>
      <c r="S368" s="271"/>
      <c r="T368" s="272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3" t="s">
        <v>135</v>
      </c>
      <c r="AU368" s="273" t="s">
        <v>83</v>
      </c>
      <c r="AV368" s="15" t="s">
        <v>131</v>
      </c>
      <c r="AW368" s="15" t="s">
        <v>35</v>
      </c>
      <c r="AX368" s="15" t="s">
        <v>81</v>
      </c>
      <c r="AY368" s="273" t="s">
        <v>124</v>
      </c>
    </row>
    <row r="369" s="12" customFormat="1" ht="22.8" customHeight="1">
      <c r="A369" s="12"/>
      <c r="B369" s="190"/>
      <c r="C369" s="191"/>
      <c r="D369" s="192" t="s">
        <v>72</v>
      </c>
      <c r="E369" s="204" t="s">
        <v>131</v>
      </c>
      <c r="F369" s="204" t="s">
        <v>647</v>
      </c>
      <c r="G369" s="191"/>
      <c r="H369" s="191"/>
      <c r="I369" s="194"/>
      <c r="J369" s="205">
        <f>BK369</f>
        <v>0</v>
      </c>
      <c r="K369" s="191"/>
      <c r="L369" s="196"/>
      <c r="M369" s="197"/>
      <c r="N369" s="198"/>
      <c r="O369" s="198"/>
      <c r="P369" s="199">
        <f>SUM(P370:P391)</f>
        <v>0</v>
      </c>
      <c r="Q369" s="198"/>
      <c r="R369" s="199">
        <f>SUM(R370:R391)</f>
        <v>18.091380000000001</v>
      </c>
      <c r="S369" s="198"/>
      <c r="T369" s="200">
        <f>SUM(T370:T391)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1" t="s">
        <v>81</v>
      </c>
      <c r="AT369" s="202" t="s">
        <v>72</v>
      </c>
      <c r="AU369" s="202" t="s">
        <v>81</v>
      </c>
      <c r="AY369" s="201" t="s">
        <v>124</v>
      </c>
      <c r="BK369" s="203">
        <f>SUM(BK370:BK391)</f>
        <v>0</v>
      </c>
    </row>
    <row r="370" s="2" customFormat="1" ht="16.5" customHeight="1">
      <c r="A370" s="40"/>
      <c r="B370" s="41"/>
      <c r="C370" s="206" t="s">
        <v>648</v>
      </c>
      <c r="D370" s="206" t="s">
        <v>126</v>
      </c>
      <c r="E370" s="207" t="s">
        <v>649</v>
      </c>
      <c r="F370" s="208" t="s">
        <v>650</v>
      </c>
      <c r="G370" s="209" t="s">
        <v>129</v>
      </c>
      <c r="H370" s="210">
        <v>18.300000000000001</v>
      </c>
      <c r="I370" s="211"/>
      <c r="J370" s="212">
        <f>ROUND(I370*H370,2)</f>
        <v>0</v>
      </c>
      <c r="K370" s="208" t="s">
        <v>130</v>
      </c>
      <c r="L370" s="46"/>
      <c r="M370" s="213" t="s">
        <v>19</v>
      </c>
      <c r="N370" s="214" t="s">
        <v>44</v>
      </c>
      <c r="O370" s="86"/>
      <c r="P370" s="215">
        <f>O370*H370</f>
        <v>0</v>
      </c>
      <c r="Q370" s="215">
        <v>0.24532999999999999</v>
      </c>
      <c r="R370" s="215">
        <f>Q370*H370</f>
        <v>4.4895389999999997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131</v>
      </c>
      <c r="AT370" s="217" t="s">
        <v>126</v>
      </c>
      <c r="AU370" s="217" t="s">
        <v>83</v>
      </c>
      <c r="AY370" s="19" t="s">
        <v>124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81</v>
      </c>
      <c r="BK370" s="218">
        <f>ROUND(I370*H370,2)</f>
        <v>0</v>
      </c>
      <c r="BL370" s="19" t="s">
        <v>131</v>
      </c>
      <c r="BM370" s="217" t="s">
        <v>651</v>
      </c>
    </row>
    <row r="371" s="2" customFormat="1">
      <c r="A371" s="40"/>
      <c r="B371" s="41"/>
      <c r="C371" s="42"/>
      <c r="D371" s="219" t="s">
        <v>133</v>
      </c>
      <c r="E371" s="42"/>
      <c r="F371" s="220" t="s">
        <v>652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133</v>
      </c>
      <c r="AU371" s="19" t="s">
        <v>83</v>
      </c>
    </row>
    <row r="372" s="13" customFormat="1">
      <c r="A372" s="13"/>
      <c r="B372" s="224"/>
      <c r="C372" s="225"/>
      <c r="D372" s="226" t="s">
        <v>135</v>
      </c>
      <c r="E372" s="227" t="s">
        <v>19</v>
      </c>
      <c r="F372" s="228" t="s">
        <v>448</v>
      </c>
      <c r="G372" s="225"/>
      <c r="H372" s="227" t="s">
        <v>19</v>
      </c>
      <c r="I372" s="229"/>
      <c r="J372" s="225"/>
      <c r="K372" s="225"/>
      <c r="L372" s="230"/>
      <c r="M372" s="231"/>
      <c r="N372" s="232"/>
      <c r="O372" s="232"/>
      <c r="P372" s="232"/>
      <c r="Q372" s="232"/>
      <c r="R372" s="232"/>
      <c r="S372" s="232"/>
      <c r="T372" s="23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4" t="s">
        <v>135</v>
      </c>
      <c r="AU372" s="234" t="s">
        <v>83</v>
      </c>
      <c r="AV372" s="13" t="s">
        <v>81</v>
      </c>
      <c r="AW372" s="13" t="s">
        <v>35</v>
      </c>
      <c r="AX372" s="13" t="s">
        <v>73</v>
      </c>
      <c r="AY372" s="234" t="s">
        <v>124</v>
      </c>
    </row>
    <row r="373" s="13" customFormat="1">
      <c r="A373" s="13"/>
      <c r="B373" s="224"/>
      <c r="C373" s="225"/>
      <c r="D373" s="226" t="s">
        <v>135</v>
      </c>
      <c r="E373" s="227" t="s">
        <v>19</v>
      </c>
      <c r="F373" s="228" t="s">
        <v>653</v>
      </c>
      <c r="G373" s="225"/>
      <c r="H373" s="227" t="s">
        <v>19</v>
      </c>
      <c r="I373" s="229"/>
      <c r="J373" s="225"/>
      <c r="K373" s="225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135</v>
      </c>
      <c r="AU373" s="234" t="s">
        <v>83</v>
      </c>
      <c r="AV373" s="13" t="s">
        <v>81</v>
      </c>
      <c r="AW373" s="13" t="s">
        <v>35</v>
      </c>
      <c r="AX373" s="13" t="s">
        <v>73</v>
      </c>
      <c r="AY373" s="234" t="s">
        <v>124</v>
      </c>
    </row>
    <row r="374" s="13" customFormat="1">
      <c r="A374" s="13"/>
      <c r="B374" s="224"/>
      <c r="C374" s="225"/>
      <c r="D374" s="226" t="s">
        <v>135</v>
      </c>
      <c r="E374" s="227" t="s">
        <v>19</v>
      </c>
      <c r="F374" s="228" t="s">
        <v>633</v>
      </c>
      <c r="G374" s="225"/>
      <c r="H374" s="227" t="s">
        <v>19</v>
      </c>
      <c r="I374" s="229"/>
      <c r="J374" s="225"/>
      <c r="K374" s="225"/>
      <c r="L374" s="230"/>
      <c r="M374" s="231"/>
      <c r="N374" s="232"/>
      <c r="O374" s="232"/>
      <c r="P374" s="232"/>
      <c r="Q374" s="232"/>
      <c r="R374" s="232"/>
      <c r="S374" s="232"/>
      <c r="T374" s="23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4" t="s">
        <v>135</v>
      </c>
      <c r="AU374" s="234" t="s">
        <v>83</v>
      </c>
      <c r="AV374" s="13" t="s">
        <v>81</v>
      </c>
      <c r="AW374" s="13" t="s">
        <v>35</v>
      </c>
      <c r="AX374" s="13" t="s">
        <v>73</v>
      </c>
      <c r="AY374" s="234" t="s">
        <v>124</v>
      </c>
    </row>
    <row r="375" s="14" customFormat="1">
      <c r="A375" s="14"/>
      <c r="B375" s="235"/>
      <c r="C375" s="236"/>
      <c r="D375" s="226" t="s">
        <v>135</v>
      </c>
      <c r="E375" s="237" t="s">
        <v>19</v>
      </c>
      <c r="F375" s="238" t="s">
        <v>654</v>
      </c>
      <c r="G375" s="236"/>
      <c r="H375" s="239">
        <v>2.2000000000000002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135</v>
      </c>
      <c r="AU375" s="245" t="s">
        <v>83</v>
      </c>
      <c r="AV375" s="14" t="s">
        <v>83</v>
      </c>
      <c r="AW375" s="14" t="s">
        <v>35</v>
      </c>
      <c r="AX375" s="14" t="s">
        <v>73</v>
      </c>
      <c r="AY375" s="245" t="s">
        <v>124</v>
      </c>
    </row>
    <row r="376" s="13" customFormat="1">
      <c r="A376" s="13"/>
      <c r="B376" s="224"/>
      <c r="C376" s="225"/>
      <c r="D376" s="226" t="s">
        <v>135</v>
      </c>
      <c r="E376" s="227" t="s">
        <v>19</v>
      </c>
      <c r="F376" s="228" t="s">
        <v>655</v>
      </c>
      <c r="G376" s="225"/>
      <c r="H376" s="227" t="s">
        <v>19</v>
      </c>
      <c r="I376" s="229"/>
      <c r="J376" s="225"/>
      <c r="K376" s="225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135</v>
      </c>
      <c r="AU376" s="234" t="s">
        <v>83</v>
      </c>
      <c r="AV376" s="13" t="s">
        <v>81</v>
      </c>
      <c r="AW376" s="13" t="s">
        <v>35</v>
      </c>
      <c r="AX376" s="13" t="s">
        <v>73</v>
      </c>
      <c r="AY376" s="234" t="s">
        <v>124</v>
      </c>
    </row>
    <row r="377" s="14" customFormat="1">
      <c r="A377" s="14"/>
      <c r="B377" s="235"/>
      <c r="C377" s="236"/>
      <c r="D377" s="226" t="s">
        <v>135</v>
      </c>
      <c r="E377" s="237" t="s">
        <v>19</v>
      </c>
      <c r="F377" s="238" t="s">
        <v>656</v>
      </c>
      <c r="G377" s="236"/>
      <c r="H377" s="239">
        <v>5.5999999999999996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5" t="s">
        <v>135</v>
      </c>
      <c r="AU377" s="245" t="s">
        <v>83</v>
      </c>
      <c r="AV377" s="14" t="s">
        <v>83</v>
      </c>
      <c r="AW377" s="14" t="s">
        <v>35</v>
      </c>
      <c r="AX377" s="14" t="s">
        <v>73</v>
      </c>
      <c r="AY377" s="245" t="s">
        <v>124</v>
      </c>
    </row>
    <row r="378" s="13" customFormat="1">
      <c r="A378" s="13"/>
      <c r="B378" s="224"/>
      <c r="C378" s="225"/>
      <c r="D378" s="226" t="s">
        <v>135</v>
      </c>
      <c r="E378" s="227" t="s">
        <v>19</v>
      </c>
      <c r="F378" s="228" t="s">
        <v>657</v>
      </c>
      <c r="G378" s="225"/>
      <c r="H378" s="227" t="s">
        <v>19</v>
      </c>
      <c r="I378" s="229"/>
      <c r="J378" s="225"/>
      <c r="K378" s="225"/>
      <c r="L378" s="230"/>
      <c r="M378" s="231"/>
      <c r="N378" s="232"/>
      <c r="O378" s="232"/>
      <c r="P378" s="232"/>
      <c r="Q378" s="232"/>
      <c r="R378" s="232"/>
      <c r="S378" s="232"/>
      <c r="T378" s="23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4" t="s">
        <v>135</v>
      </c>
      <c r="AU378" s="234" t="s">
        <v>83</v>
      </c>
      <c r="AV378" s="13" t="s">
        <v>81</v>
      </c>
      <c r="AW378" s="13" t="s">
        <v>35</v>
      </c>
      <c r="AX378" s="13" t="s">
        <v>73</v>
      </c>
      <c r="AY378" s="234" t="s">
        <v>124</v>
      </c>
    </row>
    <row r="379" s="14" customFormat="1">
      <c r="A379" s="14"/>
      <c r="B379" s="235"/>
      <c r="C379" s="236"/>
      <c r="D379" s="226" t="s">
        <v>135</v>
      </c>
      <c r="E379" s="237" t="s">
        <v>19</v>
      </c>
      <c r="F379" s="238" t="s">
        <v>658</v>
      </c>
      <c r="G379" s="236"/>
      <c r="H379" s="239">
        <v>10.5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135</v>
      </c>
      <c r="AU379" s="245" t="s">
        <v>83</v>
      </c>
      <c r="AV379" s="14" t="s">
        <v>83</v>
      </c>
      <c r="AW379" s="14" t="s">
        <v>35</v>
      </c>
      <c r="AX379" s="14" t="s">
        <v>73</v>
      </c>
      <c r="AY379" s="245" t="s">
        <v>124</v>
      </c>
    </row>
    <row r="380" s="15" customFormat="1">
      <c r="A380" s="15"/>
      <c r="B380" s="263"/>
      <c r="C380" s="264"/>
      <c r="D380" s="226" t="s">
        <v>135</v>
      </c>
      <c r="E380" s="265" t="s">
        <v>19</v>
      </c>
      <c r="F380" s="266" t="s">
        <v>417</v>
      </c>
      <c r="G380" s="264"/>
      <c r="H380" s="267">
        <v>18.300000000000001</v>
      </c>
      <c r="I380" s="268"/>
      <c r="J380" s="264"/>
      <c r="K380" s="264"/>
      <c r="L380" s="269"/>
      <c r="M380" s="270"/>
      <c r="N380" s="271"/>
      <c r="O380" s="271"/>
      <c r="P380" s="271"/>
      <c r="Q380" s="271"/>
      <c r="R380" s="271"/>
      <c r="S380" s="271"/>
      <c r="T380" s="27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3" t="s">
        <v>135</v>
      </c>
      <c r="AU380" s="273" t="s">
        <v>83</v>
      </c>
      <c r="AV380" s="15" t="s">
        <v>131</v>
      </c>
      <c r="AW380" s="15" t="s">
        <v>35</v>
      </c>
      <c r="AX380" s="15" t="s">
        <v>81</v>
      </c>
      <c r="AY380" s="273" t="s">
        <v>124</v>
      </c>
    </row>
    <row r="381" s="2" customFormat="1" ht="24.15" customHeight="1">
      <c r="A381" s="40"/>
      <c r="B381" s="41"/>
      <c r="C381" s="206" t="s">
        <v>659</v>
      </c>
      <c r="D381" s="206" t="s">
        <v>126</v>
      </c>
      <c r="E381" s="207" t="s">
        <v>660</v>
      </c>
      <c r="F381" s="208" t="s">
        <v>661</v>
      </c>
      <c r="G381" s="209" t="s">
        <v>129</v>
      </c>
      <c r="H381" s="210">
        <v>18.300000000000001</v>
      </c>
      <c r="I381" s="211"/>
      <c r="J381" s="212">
        <f>ROUND(I381*H381,2)</f>
        <v>0</v>
      </c>
      <c r="K381" s="208" t="s">
        <v>130</v>
      </c>
      <c r="L381" s="46"/>
      <c r="M381" s="213" t="s">
        <v>19</v>
      </c>
      <c r="N381" s="214" t="s">
        <v>44</v>
      </c>
      <c r="O381" s="86"/>
      <c r="P381" s="215">
        <f>O381*H381</f>
        <v>0</v>
      </c>
      <c r="Q381" s="215">
        <v>0.74326999999999999</v>
      </c>
      <c r="R381" s="215">
        <f>Q381*H381</f>
        <v>13.601841</v>
      </c>
      <c r="S381" s="215">
        <v>0</v>
      </c>
      <c r="T381" s="216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17" t="s">
        <v>131</v>
      </c>
      <c r="AT381" s="217" t="s">
        <v>126</v>
      </c>
      <c r="AU381" s="217" t="s">
        <v>83</v>
      </c>
      <c r="AY381" s="19" t="s">
        <v>124</v>
      </c>
      <c r="BE381" s="218">
        <f>IF(N381="základní",J381,0)</f>
        <v>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9" t="s">
        <v>81</v>
      </c>
      <c r="BK381" s="218">
        <f>ROUND(I381*H381,2)</f>
        <v>0</v>
      </c>
      <c r="BL381" s="19" t="s">
        <v>131</v>
      </c>
      <c r="BM381" s="217" t="s">
        <v>662</v>
      </c>
    </row>
    <row r="382" s="2" customFormat="1">
      <c r="A382" s="40"/>
      <c r="B382" s="41"/>
      <c r="C382" s="42"/>
      <c r="D382" s="219" t="s">
        <v>133</v>
      </c>
      <c r="E382" s="42"/>
      <c r="F382" s="220" t="s">
        <v>663</v>
      </c>
      <c r="G382" s="42"/>
      <c r="H382" s="42"/>
      <c r="I382" s="221"/>
      <c r="J382" s="42"/>
      <c r="K382" s="42"/>
      <c r="L382" s="46"/>
      <c r="M382" s="222"/>
      <c r="N382" s="22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133</v>
      </c>
      <c r="AU382" s="19" t="s">
        <v>83</v>
      </c>
    </row>
    <row r="383" s="13" customFormat="1">
      <c r="A383" s="13"/>
      <c r="B383" s="224"/>
      <c r="C383" s="225"/>
      <c r="D383" s="226" t="s">
        <v>135</v>
      </c>
      <c r="E383" s="227" t="s">
        <v>19</v>
      </c>
      <c r="F383" s="228" t="s">
        <v>448</v>
      </c>
      <c r="G383" s="225"/>
      <c r="H383" s="227" t="s">
        <v>19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135</v>
      </c>
      <c r="AU383" s="234" t="s">
        <v>83</v>
      </c>
      <c r="AV383" s="13" t="s">
        <v>81</v>
      </c>
      <c r="AW383" s="13" t="s">
        <v>35</v>
      </c>
      <c r="AX383" s="13" t="s">
        <v>73</v>
      </c>
      <c r="AY383" s="234" t="s">
        <v>124</v>
      </c>
    </row>
    <row r="384" s="13" customFormat="1">
      <c r="A384" s="13"/>
      <c r="B384" s="224"/>
      <c r="C384" s="225"/>
      <c r="D384" s="226" t="s">
        <v>135</v>
      </c>
      <c r="E384" s="227" t="s">
        <v>19</v>
      </c>
      <c r="F384" s="228" t="s">
        <v>653</v>
      </c>
      <c r="G384" s="225"/>
      <c r="H384" s="227" t="s">
        <v>19</v>
      </c>
      <c r="I384" s="229"/>
      <c r="J384" s="225"/>
      <c r="K384" s="225"/>
      <c r="L384" s="230"/>
      <c r="M384" s="231"/>
      <c r="N384" s="232"/>
      <c r="O384" s="232"/>
      <c r="P384" s="232"/>
      <c r="Q384" s="232"/>
      <c r="R384" s="232"/>
      <c r="S384" s="232"/>
      <c r="T384" s="23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4" t="s">
        <v>135</v>
      </c>
      <c r="AU384" s="234" t="s">
        <v>83</v>
      </c>
      <c r="AV384" s="13" t="s">
        <v>81</v>
      </c>
      <c r="AW384" s="13" t="s">
        <v>35</v>
      </c>
      <c r="AX384" s="13" t="s">
        <v>73</v>
      </c>
      <c r="AY384" s="234" t="s">
        <v>124</v>
      </c>
    </row>
    <row r="385" s="13" customFormat="1">
      <c r="A385" s="13"/>
      <c r="B385" s="224"/>
      <c r="C385" s="225"/>
      <c r="D385" s="226" t="s">
        <v>135</v>
      </c>
      <c r="E385" s="227" t="s">
        <v>19</v>
      </c>
      <c r="F385" s="228" t="s">
        <v>633</v>
      </c>
      <c r="G385" s="225"/>
      <c r="H385" s="227" t="s">
        <v>19</v>
      </c>
      <c r="I385" s="229"/>
      <c r="J385" s="225"/>
      <c r="K385" s="225"/>
      <c r="L385" s="230"/>
      <c r="M385" s="231"/>
      <c r="N385" s="232"/>
      <c r="O385" s="232"/>
      <c r="P385" s="232"/>
      <c r="Q385" s="232"/>
      <c r="R385" s="232"/>
      <c r="S385" s="232"/>
      <c r="T385" s="23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4" t="s">
        <v>135</v>
      </c>
      <c r="AU385" s="234" t="s">
        <v>83</v>
      </c>
      <c r="AV385" s="13" t="s">
        <v>81</v>
      </c>
      <c r="AW385" s="13" t="s">
        <v>35</v>
      </c>
      <c r="AX385" s="13" t="s">
        <v>73</v>
      </c>
      <c r="AY385" s="234" t="s">
        <v>124</v>
      </c>
    </row>
    <row r="386" s="14" customFormat="1">
      <c r="A386" s="14"/>
      <c r="B386" s="235"/>
      <c r="C386" s="236"/>
      <c r="D386" s="226" t="s">
        <v>135</v>
      </c>
      <c r="E386" s="237" t="s">
        <v>19</v>
      </c>
      <c r="F386" s="238" t="s">
        <v>654</v>
      </c>
      <c r="G386" s="236"/>
      <c r="H386" s="239">
        <v>2.2000000000000002</v>
      </c>
      <c r="I386" s="240"/>
      <c r="J386" s="236"/>
      <c r="K386" s="236"/>
      <c r="L386" s="241"/>
      <c r="M386" s="242"/>
      <c r="N386" s="243"/>
      <c r="O386" s="243"/>
      <c r="P386" s="243"/>
      <c r="Q386" s="243"/>
      <c r="R386" s="243"/>
      <c r="S386" s="243"/>
      <c r="T386" s="24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5" t="s">
        <v>135</v>
      </c>
      <c r="AU386" s="245" t="s">
        <v>83</v>
      </c>
      <c r="AV386" s="14" t="s">
        <v>83</v>
      </c>
      <c r="AW386" s="14" t="s">
        <v>35</v>
      </c>
      <c r="AX386" s="14" t="s">
        <v>73</v>
      </c>
      <c r="AY386" s="245" t="s">
        <v>124</v>
      </c>
    </row>
    <row r="387" s="13" customFormat="1">
      <c r="A387" s="13"/>
      <c r="B387" s="224"/>
      <c r="C387" s="225"/>
      <c r="D387" s="226" t="s">
        <v>135</v>
      </c>
      <c r="E387" s="227" t="s">
        <v>19</v>
      </c>
      <c r="F387" s="228" t="s">
        <v>655</v>
      </c>
      <c r="G387" s="225"/>
      <c r="H387" s="227" t="s">
        <v>19</v>
      </c>
      <c r="I387" s="229"/>
      <c r="J387" s="225"/>
      <c r="K387" s="225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135</v>
      </c>
      <c r="AU387" s="234" t="s">
        <v>83</v>
      </c>
      <c r="AV387" s="13" t="s">
        <v>81</v>
      </c>
      <c r="AW387" s="13" t="s">
        <v>35</v>
      </c>
      <c r="AX387" s="13" t="s">
        <v>73</v>
      </c>
      <c r="AY387" s="234" t="s">
        <v>124</v>
      </c>
    </row>
    <row r="388" s="14" customFormat="1">
      <c r="A388" s="14"/>
      <c r="B388" s="235"/>
      <c r="C388" s="236"/>
      <c r="D388" s="226" t="s">
        <v>135</v>
      </c>
      <c r="E388" s="237" t="s">
        <v>19</v>
      </c>
      <c r="F388" s="238" t="s">
        <v>656</v>
      </c>
      <c r="G388" s="236"/>
      <c r="H388" s="239">
        <v>5.5999999999999996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135</v>
      </c>
      <c r="AU388" s="245" t="s">
        <v>83</v>
      </c>
      <c r="AV388" s="14" t="s">
        <v>83</v>
      </c>
      <c r="AW388" s="14" t="s">
        <v>35</v>
      </c>
      <c r="AX388" s="14" t="s">
        <v>73</v>
      </c>
      <c r="AY388" s="245" t="s">
        <v>124</v>
      </c>
    </row>
    <row r="389" s="13" customFormat="1">
      <c r="A389" s="13"/>
      <c r="B389" s="224"/>
      <c r="C389" s="225"/>
      <c r="D389" s="226" t="s">
        <v>135</v>
      </c>
      <c r="E389" s="227" t="s">
        <v>19</v>
      </c>
      <c r="F389" s="228" t="s">
        <v>657</v>
      </c>
      <c r="G389" s="225"/>
      <c r="H389" s="227" t="s">
        <v>19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135</v>
      </c>
      <c r="AU389" s="234" t="s">
        <v>83</v>
      </c>
      <c r="AV389" s="13" t="s">
        <v>81</v>
      </c>
      <c r="AW389" s="13" t="s">
        <v>35</v>
      </c>
      <c r="AX389" s="13" t="s">
        <v>73</v>
      </c>
      <c r="AY389" s="234" t="s">
        <v>124</v>
      </c>
    </row>
    <row r="390" s="14" customFormat="1">
      <c r="A390" s="14"/>
      <c r="B390" s="235"/>
      <c r="C390" s="236"/>
      <c r="D390" s="226" t="s">
        <v>135</v>
      </c>
      <c r="E390" s="237" t="s">
        <v>19</v>
      </c>
      <c r="F390" s="238" t="s">
        <v>658</v>
      </c>
      <c r="G390" s="236"/>
      <c r="H390" s="239">
        <v>10.5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5" t="s">
        <v>135</v>
      </c>
      <c r="AU390" s="245" t="s">
        <v>83</v>
      </c>
      <c r="AV390" s="14" t="s">
        <v>83</v>
      </c>
      <c r="AW390" s="14" t="s">
        <v>35</v>
      </c>
      <c r="AX390" s="14" t="s">
        <v>73</v>
      </c>
      <c r="AY390" s="245" t="s">
        <v>124</v>
      </c>
    </row>
    <row r="391" s="15" customFormat="1">
      <c r="A391" s="15"/>
      <c r="B391" s="263"/>
      <c r="C391" s="264"/>
      <c r="D391" s="226" t="s">
        <v>135</v>
      </c>
      <c r="E391" s="265" t="s">
        <v>19</v>
      </c>
      <c r="F391" s="266" t="s">
        <v>417</v>
      </c>
      <c r="G391" s="264"/>
      <c r="H391" s="267">
        <v>18.300000000000001</v>
      </c>
      <c r="I391" s="268"/>
      <c r="J391" s="264"/>
      <c r="K391" s="264"/>
      <c r="L391" s="269"/>
      <c r="M391" s="270"/>
      <c r="N391" s="271"/>
      <c r="O391" s="271"/>
      <c r="P391" s="271"/>
      <c r="Q391" s="271"/>
      <c r="R391" s="271"/>
      <c r="S391" s="271"/>
      <c r="T391" s="27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3" t="s">
        <v>135</v>
      </c>
      <c r="AU391" s="273" t="s">
        <v>83</v>
      </c>
      <c r="AV391" s="15" t="s">
        <v>131</v>
      </c>
      <c r="AW391" s="15" t="s">
        <v>35</v>
      </c>
      <c r="AX391" s="15" t="s">
        <v>81</v>
      </c>
      <c r="AY391" s="273" t="s">
        <v>124</v>
      </c>
    </row>
    <row r="392" s="12" customFormat="1" ht="22.8" customHeight="1">
      <c r="A392" s="12"/>
      <c r="B392" s="190"/>
      <c r="C392" s="191"/>
      <c r="D392" s="192" t="s">
        <v>72</v>
      </c>
      <c r="E392" s="204" t="s">
        <v>154</v>
      </c>
      <c r="F392" s="204" t="s">
        <v>215</v>
      </c>
      <c r="G392" s="191"/>
      <c r="H392" s="191"/>
      <c r="I392" s="194"/>
      <c r="J392" s="205">
        <f>BK392</f>
        <v>0</v>
      </c>
      <c r="K392" s="191"/>
      <c r="L392" s="196"/>
      <c r="M392" s="197"/>
      <c r="N392" s="198"/>
      <c r="O392" s="198"/>
      <c r="P392" s="199">
        <f>SUM(P393:P450)</f>
        <v>0</v>
      </c>
      <c r="Q392" s="198"/>
      <c r="R392" s="199">
        <f>SUM(R393:R450)</f>
        <v>2776.6734900000001</v>
      </c>
      <c r="S392" s="198"/>
      <c r="T392" s="200">
        <f>SUM(T393:T450)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1" t="s">
        <v>81</v>
      </c>
      <c r="AT392" s="202" t="s">
        <v>72</v>
      </c>
      <c r="AU392" s="202" t="s">
        <v>81</v>
      </c>
      <c r="AY392" s="201" t="s">
        <v>124</v>
      </c>
      <c r="BK392" s="203">
        <f>SUM(BK393:BK450)</f>
        <v>0</v>
      </c>
    </row>
    <row r="393" s="2" customFormat="1" ht="24.15" customHeight="1">
      <c r="A393" s="40"/>
      <c r="B393" s="41"/>
      <c r="C393" s="206" t="s">
        <v>664</v>
      </c>
      <c r="D393" s="206" t="s">
        <v>126</v>
      </c>
      <c r="E393" s="207" t="s">
        <v>665</v>
      </c>
      <c r="F393" s="208" t="s">
        <v>666</v>
      </c>
      <c r="G393" s="209" t="s">
        <v>129</v>
      </c>
      <c r="H393" s="210">
        <v>12.323</v>
      </c>
      <c r="I393" s="211"/>
      <c r="J393" s="212">
        <f>ROUND(I393*H393,2)</f>
        <v>0</v>
      </c>
      <c r="K393" s="208" t="s">
        <v>130</v>
      </c>
      <c r="L393" s="46"/>
      <c r="M393" s="213" t="s">
        <v>19</v>
      </c>
      <c r="N393" s="214" t="s">
        <v>44</v>
      </c>
      <c r="O393" s="86"/>
      <c r="P393" s="215">
        <f>O393*H393</f>
        <v>0</v>
      </c>
      <c r="Q393" s="215">
        <v>0.23000000000000001</v>
      </c>
      <c r="R393" s="215">
        <f>Q393*H393</f>
        <v>2.8342900000000002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131</v>
      </c>
      <c r="AT393" s="217" t="s">
        <v>126</v>
      </c>
      <c r="AU393" s="217" t="s">
        <v>83</v>
      </c>
      <c r="AY393" s="19" t="s">
        <v>124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81</v>
      </c>
      <c r="BK393" s="218">
        <f>ROUND(I393*H393,2)</f>
        <v>0</v>
      </c>
      <c r="BL393" s="19" t="s">
        <v>131</v>
      </c>
      <c r="BM393" s="217" t="s">
        <v>667</v>
      </c>
    </row>
    <row r="394" s="2" customFormat="1">
      <c r="A394" s="40"/>
      <c r="B394" s="41"/>
      <c r="C394" s="42"/>
      <c r="D394" s="219" t="s">
        <v>133</v>
      </c>
      <c r="E394" s="42"/>
      <c r="F394" s="220" t="s">
        <v>668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133</v>
      </c>
      <c r="AU394" s="19" t="s">
        <v>83</v>
      </c>
    </row>
    <row r="395" s="13" customFormat="1">
      <c r="A395" s="13"/>
      <c r="B395" s="224"/>
      <c r="C395" s="225"/>
      <c r="D395" s="226" t="s">
        <v>135</v>
      </c>
      <c r="E395" s="227" t="s">
        <v>19</v>
      </c>
      <c r="F395" s="228" t="s">
        <v>448</v>
      </c>
      <c r="G395" s="225"/>
      <c r="H395" s="227" t="s">
        <v>19</v>
      </c>
      <c r="I395" s="229"/>
      <c r="J395" s="225"/>
      <c r="K395" s="225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135</v>
      </c>
      <c r="AU395" s="234" t="s">
        <v>83</v>
      </c>
      <c r="AV395" s="13" t="s">
        <v>81</v>
      </c>
      <c r="AW395" s="13" t="s">
        <v>35</v>
      </c>
      <c r="AX395" s="13" t="s">
        <v>73</v>
      </c>
      <c r="AY395" s="234" t="s">
        <v>124</v>
      </c>
    </row>
    <row r="396" s="13" customFormat="1">
      <c r="A396" s="13"/>
      <c r="B396" s="224"/>
      <c r="C396" s="225"/>
      <c r="D396" s="226" t="s">
        <v>135</v>
      </c>
      <c r="E396" s="227" t="s">
        <v>19</v>
      </c>
      <c r="F396" s="228" t="s">
        <v>653</v>
      </c>
      <c r="G396" s="225"/>
      <c r="H396" s="227" t="s">
        <v>19</v>
      </c>
      <c r="I396" s="229"/>
      <c r="J396" s="225"/>
      <c r="K396" s="225"/>
      <c r="L396" s="230"/>
      <c r="M396" s="231"/>
      <c r="N396" s="232"/>
      <c r="O396" s="232"/>
      <c r="P396" s="232"/>
      <c r="Q396" s="232"/>
      <c r="R396" s="232"/>
      <c r="S396" s="232"/>
      <c r="T396" s="23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4" t="s">
        <v>135</v>
      </c>
      <c r="AU396" s="234" t="s">
        <v>83</v>
      </c>
      <c r="AV396" s="13" t="s">
        <v>81</v>
      </c>
      <c r="AW396" s="13" t="s">
        <v>35</v>
      </c>
      <c r="AX396" s="13" t="s">
        <v>73</v>
      </c>
      <c r="AY396" s="234" t="s">
        <v>124</v>
      </c>
    </row>
    <row r="397" s="14" customFormat="1">
      <c r="A397" s="14"/>
      <c r="B397" s="235"/>
      <c r="C397" s="236"/>
      <c r="D397" s="226" t="s">
        <v>135</v>
      </c>
      <c r="E397" s="237" t="s">
        <v>19</v>
      </c>
      <c r="F397" s="238" t="s">
        <v>669</v>
      </c>
      <c r="G397" s="236"/>
      <c r="H397" s="239">
        <v>12.323</v>
      </c>
      <c r="I397" s="240"/>
      <c r="J397" s="236"/>
      <c r="K397" s="236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135</v>
      </c>
      <c r="AU397" s="245" t="s">
        <v>83</v>
      </c>
      <c r="AV397" s="14" t="s">
        <v>83</v>
      </c>
      <c r="AW397" s="14" t="s">
        <v>35</v>
      </c>
      <c r="AX397" s="14" t="s">
        <v>81</v>
      </c>
      <c r="AY397" s="245" t="s">
        <v>124</v>
      </c>
    </row>
    <row r="398" s="2" customFormat="1" ht="24.15" customHeight="1">
      <c r="A398" s="40"/>
      <c r="B398" s="41"/>
      <c r="C398" s="206" t="s">
        <v>670</v>
      </c>
      <c r="D398" s="206" t="s">
        <v>126</v>
      </c>
      <c r="E398" s="207" t="s">
        <v>671</v>
      </c>
      <c r="F398" s="208" t="s">
        <v>672</v>
      </c>
      <c r="G398" s="209" t="s">
        <v>129</v>
      </c>
      <c r="H398" s="210">
        <v>3160</v>
      </c>
      <c r="I398" s="211"/>
      <c r="J398" s="212">
        <f>ROUND(I398*H398,2)</f>
        <v>0</v>
      </c>
      <c r="K398" s="208" t="s">
        <v>130</v>
      </c>
      <c r="L398" s="46"/>
      <c r="M398" s="213" t="s">
        <v>19</v>
      </c>
      <c r="N398" s="214" t="s">
        <v>44</v>
      </c>
      <c r="O398" s="86"/>
      <c r="P398" s="215">
        <f>O398*H398</f>
        <v>0</v>
      </c>
      <c r="Q398" s="215">
        <v>0.38625999999999999</v>
      </c>
      <c r="R398" s="215">
        <f>Q398*H398</f>
        <v>1220.5816</v>
      </c>
      <c r="S398" s="215">
        <v>0</v>
      </c>
      <c r="T398" s="216">
        <f>S398*H398</f>
        <v>0</v>
      </c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R398" s="217" t="s">
        <v>131</v>
      </c>
      <c r="AT398" s="217" t="s">
        <v>126</v>
      </c>
      <c r="AU398" s="217" t="s">
        <v>83</v>
      </c>
      <c r="AY398" s="19" t="s">
        <v>124</v>
      </c>
      <c r="BE398" s="218">
        <f>IF(N398="základní",J398,0)</f>
        <v>0</v>
      </c>
      <c r="BF398" s="218">
        <f>IF(N398="snížená",J398,0)</f>
        <v>0</v>
      </c>
      <c r="BG398" s="218">
        <f>IF(N398="zákl. přenesená",J398,0)</f>
        <v>0</v>
      </c>
      <c r="BH398" s="218">
        <f>IF(N398="sníž. přenesená",J398,0)</f>
        <v>0</v>
      </c>
      <c r="BI398" s="218">
        <f>IF(N398="nulová",J398,0)</f>
        <v>0</v>
      </c>
      <c r="BJ398" s="19" t="s">
        <v>81</v>
      </c>
      <c r="BK398" s="218">
        <f>ROUND(I398*H398,2)</f>
        <v>0</v>
      </c>
      <c r="BL398" s="19" t="s">
        <v>131</v>
      </c>
      <c r="BM398" s="217" t="s">
        <v>673</v>
      </c>
    </row>
    <row r="399" s="2" customFormat="1">
      <c r="A399" s="40"/>
      <c r="B399" s="41"/>
      <c r="C399" s="42"/>
      <c r="D399" s="219" t="s">
        <v>133</v>
      </c>
      <c r="E399" s="42"/>
      <c r="F399" s="220" t="s">
        <v>674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133</v>
      </c>
      <c r="AU399" s="19" t="s">
        <v>83</v>
      </c>
    </row>
    <row r="400" s="13" customFormat="1">
      <c r="A400" s="13"/>
      <c r="B400" s="224"/>
      <c r="C400" s="225"/>
      <c r="D400" s="226" t="s">
        <v>135</v>
      </c>
      <c r="E400" s="227" t="s">
        <v>19</v>
      </c>
      <c r="F400" s="228" t="s">
        <v>675</v>
      </c>
      <c r="G400" s="225"/>
      <c r="H400" s="227" t="s">
        <v>19</v>
      </c>
      <c r="I400" s="229"/>
      <c r="J400" s="225"/>
      <c r="K400" s="225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135</v>
      </c>
      <c r="AU400" s="234" t="s">
        <v>83</v>
      </c>
      <c r="AV400" s="13" t="s">
        <v>81</v>
      </c>
      <c r="AW400" s="13" t="s">
        <v>35</v>
      </c>
      <c r="AX400" s="13" t="s">
        <v>73</v>
      </c>
      <c r="AY400" s="234" t="s">
        <v>124</v>
      </c>
    </row>
    <row r="401" s="13" customFormat="1">
      <c r="A401" s="13"/>
      <c r="B401" s="224"/>
      <c r="C401" s="225"/>
      <c r="D401" s="226" t="s">
        <v>135</v>
      </c>
      <c r="E401" s="227" t="s">
        <v>19</v>
      </c>
      <c r="F401" s="228" t="s">
        <v>676</v>
      </c>
      <c r="G401" s="225"/>
      <c r="H401" s="227" t="s">
        <v>19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135</v>
      </c>
      <c r="AU401" s="234" t="s">
        <v>83</v>
      </c>
      <c r="AV401" s="13" t="s">
        <v>81</v>
      </c>
      <c r="AW401" s="13" t="s">
        <v>35</v>
      </c>
      <c r="AX401" s="13" t="s">
        <v>73</v>
      </c>
      <c r="AY401" s="234" t="s">
        <v>124</v>
      </c>
    </row>
    <row r="402" s="13" customFormat="1">
      <c r="A402" s="13"/>
      <c r="B402" s="224"/>
      <c r="C402" s="225"/>
      <c r="D402" s="226" t="s">
        <v>135</v>
      </c>
      <c r="E402" s="227" t="s">
        <v>19</v>
      </c>
      <c r="F402" s="228" t="s">
        <v>466</v>
      </c>
      <c r="G402" s="225"/>
      <c r="H402" s="227" t="s">
        <v>19</v>
      </c>
      <c r="I402" s="229"/>
      <c r="J402" s="225"/>
      <c r="K402" s="225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135</v>
      </c>
      <c r="AU402" s="234" t="s">
        <v>83</v>
      </c>
      <c r="AV402" s="13" t="s">
        <v>81</v>
      </c>
      <c r="AW402" s="13" t="s">
        <v>35</v>
      </c>
      <c r="AX402" s="13" t="s">
        <v>73</v>
      </c>
      <c r="AY402" s="234" t="s">
        <v>124</v>
      </c>
    </row>
    <row r="403" s="14" customFormat="1">
      <c r="A403" s="14"/>
      <c r="B403" s="235"/>
      <c r="C403" s="236"/>
      <c r="D403" s="226" t="s">
        <v>135</v>
      </c>
      <c r="E403" s="237" t="s">
        <v>19</v>
      </c>
      <c r="F403" s="238" t="s">
        <v>677</v>
      </c>
      <c r="G403" s="236"/>
      <c r="H403" s="239">
        <v>2960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5" t="s">
        <v>135</v>
      </c>
      <c r="AU403" s="245" t="s">
        <v>83</v>
      </c>
      <c r="AV403" s="14" t="s">
        <v>83</v>
      </c>
      <c r="AW403" s="14" t="s">
        <v>35</v>
      </c>
      <c r="AX403" s="14" t="s">
        <v>73</v>
      </c>
      <c r="AY403" s="245" t="s">
        <v>124</v>
      </c>
    </row>
    <row r="404" s="13" customFormat="1">
      <c r="A404" s="13"/>
      <c r="B404" s="224"/>
      <c r="C404" s="225"/>
      <c r="D404" s="226" t="s">
        <v>135</v>
      </c>
      <c r="E404" s="227" t="s">
        <v>19</v>
      </c>
      <c r="F404" s="228" t="s">
        <v>468</v>
      </c>
      <c r="G404" s="225"/>
      <c r="H404" s="227" t="s">
        <v>19</v>
      </c>
      <c r="I404" s="229"/>
      <c r="J404" s="225"/>
      <c r="K404" s="225"/>
      <c r="L404" s="230"/>
      <c r="M404" s="231"/>
      <c r="N404" s="232"/>
      <c r="O404" s="232"/>
      <c r="P404" s="232"/>
      <c r="Q404" s="232"/>
      <c r="R404" s="232"/>
      <c r="S404" s="232"/>
      <c r="T404" s="23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4" t="s">
        <v>135</v>
      </c>
      <c r="AU404" s="234" t="s">
        <v>83</v>
      </c>
      <c r="AV404" s="13" t="s">
        <v>81</v>
      </c>
      <c r="AW404" s="13" t="s">
        <v>35</v>
      </c>
      <c r="AX404" s="13" t="s">
        <v>73</v>
      </c>
      <c r="AY404" s="234" t="s">
        <v>124</v>
      </c>
    </row>
    <row r="405" s="13" customFormat="1">
      <c r="A405" s="13"/>
      <c r="B405" s="224"/>
      <c r="C405" s="225"/>
      <c r="D405" s="226" t="s">
        <v>135</v>
      </c>
      <c r="E405" s="227" t="s">
        <v>19</v>
      </c>
      <c r="F405" s="228" t="s">
        <v>469</v>
      </c>
      <c r="G405" s="225"/>
      <c r="H405" s="227" t="s">
        <v>19</v>
      </c>
      <c r="I405" s="229"/>
      <c r="J405" s="225"/>
      <c r="K405" s="225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135</v>
      </c>
      <c r="AU405" s="234" t="s">
        <v>83</v>
      </c>
      <c r="AV405" s="13" t="s">
        <v>81</v>
      </c>
      <c r="AW405" s="13" t="s">
        <v>35</v>
      </c>
      <c r="AX405" s="13" t="s">
        <v>73</v>
      </c>
      <c r="AY405" s="234" t="s">
        <v>124</v>
      </c>
    </row>
    <row r="406" s="14" customFormat="1">
      <c r="A406" s="14"/>
      <c r="B406" s="235"/>
      <c r="C406" s="236"/>
      <c r="D406" s="226" t="s">
        <v>135</v>
      </c>
      <c r="E406" s="237" t="s">
        <v>19</v>
      </c>
      <c r="F406" s="238" t="s">
        <v>678</v>
      </c>
      <c r="G406" s="236"/>
      <c r="H406" s="239">
        <v>80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135</v>
      </c>
      <c r="AU406" s="245" t="s">
        <v>83</v>
      </c>
      <c r="AV406" s="14" t="s">
        <v>83</v>
      </c>
      <c r="AW406" s="14" t="s">
        <v>35</v>
      </c>
      <c r="AX406" s="14" t="s">
        <v>73</v>
      </c>
      <c r="AY406" s="245" t="s">
        <v>124</v>
      </c>
    </row>
    <row r="407" s="13" customFormat="1">
      <c r="A407" s="13"/>
      <c r="B407" s="224"/>
      <c r="C407" s="225"/>
      <c r="D407" s="226" t="s">
        <v>135</v>
      </c>
      <c r="E407" s="227" t="s">
        <v>19</v>
      </c>
      <c r="F407" s="228" t="s">
        <v>471</v>
      </c>
      <c r="G407" s="225"/>
      <c r="H407" s="227" t="s">
        <v>19</v>
      </c>
      <c r="I407" s="229"/>
      <c r="J407" s="225"/>
      <c r="K407" s="225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135</v>
      </c>
      <c r="AU407" s="234" t="s">
        <v>83</v>
      </c>
      <c r="AV407" s="13" t="s">
        <v>81</v>
      </c>
      <c r="AW407" s="13" t="s">
        <v>35</v>
      </c>
      <c r="AX407" s="13" t="s">
        <v>73</v>
      </c>
      <c r="AY407" s="234" t="s">
        <v>124</v>
      </c>
    </row>
    <row r="408" s="14" customFormat="1">
      <c r="A408" s="14"/>
      <c r="B408" s="235"/>
      <c r="C408" s="236"/>
      <c r="D408" s="226" t="s">
        <v>135</v>
      </c>
      <c r="E408" s="237" t="s">
        <v>19</v>
      </c>
      <c r="F408" s="238" t="s">
        <v>679</v>
      </c>
      <c r="G408" s="236"/>
      <c r="H408" s="239">
        <v>10</v>
      </c>
      <c r="I408" s="240"/>
      <c r="J408" s="236"/>
      <c r="K408" s="236"/>
      <c r="L408" s="241"/>
      <c r="M408" s="242"/>
      <c r="N408" s="243"/>
      <c r="O408" s="243"/>
      <c r="P408" s="243"/>
      <c r="Q408" s="243"/>
      <c r="R408" s="243"/>
      <c r="S408" s="243"/>
      <c r="T408" s="24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5" t="s">
        <v>135</v>
      </c>
      <c r="AU408" s="245" t="s">
        <v>83</v>
      </c>
      <c r="AV408" s="14" t="s">
        <v>83</v>
      </c>
      <c r="AW408" s="14" t="s">
        <v>35</v>
      </c>
      <c r="AX408" s="14" t="s">
        <v>73</v>
      </c>
      <c r="AY408" s="245" t="s">
        <v>124</v>
      </c>
    </row>
    <row r="409" s="13" customFormat="1">
      <c r="A409" s="13"/>
      <c r="B409" s="224"/>
      <c r="C409" s="225"/>
      <c r="D409" s="226" t="s">
        <v>135</v>
      </c>
      <c r="E409" s="227" t="s">
        <v>19</v>
      </c>
      <c r="F409" s="228" t="s">
        <v>472</v>
      </c>
      <c r="G409" s="225"/>
      <c r="H409" s="227" t="s">
        <v>19</v>
      </c>
      <c r="I409" s="229"/>
      <c r="J409" s="225"/>
      <c r="K409" s="225"/>
      <c r="L409" s="230"/>
      <c r="M409" s="231"/>
      <c r="N409" s="232"/>
      <c r="O409" s="232"/>
      <c r="P409" s="232"/>
      <c r="Q409" s="232"/>
      <c r="R409" s="232"/>
      <c r="S409" s="232"/>
      <c r="T409" s="23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4" t="s">
        <v>135</v>
      </c>
      <c r="AU409" s="234" t="s">
        <v>83</v>
      </c>
      <c r="AV409" s="13" t="s">
        <v>81</v>
      </c>
      <c r="AW409" s="13" t="s">
        <v>35</v>
      </c>
      <c r="AX409" s="13" t="s">
        <v>73</v>
      </c>
      <c r="AY409" s="234" t="s">
        <v>124</v>
      </c>
    </row>
    <row r="410" s="14" customFormat="1">
      <c r="A410" s="14"/>
      <c r="B410" s="235"/>
      <c r="C410" s="236"/>
      <c r="D410" s="226" t="s">
        <v>135</v>
      </c>
      <c r="E410" s="237" t="s">
        <v>19</v>
      </c>
      <c r="F410" s="238" t="s">
        <v>680</v>
      </c>
      <c r="G410" s="236"/>
      <c r="H410" s="239">
        <v>110</v>
      </c>
      <c r="I410" s="240"/>
      <c r="J410" s="236"/>
      <c r="K410" s="236"/>
      <c r="L410" s="241"/>
      <c r="M410" s="242"/>
      <c r="N410" s="243"/>
      <c r="O410" s="243"/>
      <c r="P410" s="243"/>
      <c r="Q410" s="243"/>
      <c r="R410" s="243"/>
      <c r="S410" s="243"/>
      <c r="T410" s="24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45" t="s">
        <v>135</v>
      </c>
      <c r="AU410" s="245" t="s">
        <v>83</v>
      </c>
      <c r="AV410" s="14" t="s">
        <v>83</v>
      </c>
      <c r="AW410" s="14" t="s">
        <v>35</v>
      </c>
      <c r="AX410" s="14" t="s">
        <v>73</v>
      </c>
      <c r="AY410" s="245" t="s">
        <v>124</v>
      </c>
    </row>
    <row r="411" s="15" customFormat="1">
      <c r="A411" s="15"/>
      <c r="B411" s="263"/>
      <c r="C411" s="264"/>
      <c r="D411" s="226" t="s">
        <v>135</v>
      </c>
      <c r="E411" s="265" t="s">
        <v>19</v>
      </c>
      <c r="F411" s="266" t="s">
        <v>417</v>
      </c>
      <c r="G411" s="264"/>
      <c r="H411" s="267">
        <v>3160</v>
      </c>
      <c r="I411" s="268"/>
      <c r="J411" s="264"/>
      <c r="K411" s="264"/>
      <c r="L411" s="269"/>
      <c r="M411" s="270"/>
      <c r="N411" s="271"/>
      <c r="O411" s="271"/>
      <c r="P411" s="271"/>
      <c r="Q411" s="271"/>
      <c r="R411" s="271"/>
      <c r="S411" s="271"/>
      <c r="T411" s="272"/>
      <c r="U411" s="15"/>
      <c r="V411" s="15"/>
      <c r="W411" s="15"/>
      <c r="X411" s="15"/>
      <c r="Y411" s="15"/>
      <c r="Z411" s="15"/>
      <c r="AA411" s="15"/>
      <c r="AB411" s="15"/>
      <c r="AC411" s="15"/>
      <c r="AD411" s="15"/>
      <c r="AE411" s="15"/>
      <c r="AT411" s="273" t="s">
        <v>135</v>
      </c>
      <c r="AU411" s="273" t="s">
        <v>83</v>
      </c>
      <c r="AV411" s="15" t="s">
        <v>131</v>
      </c>
      <c r="AW411" s="15" t="s">
        <v>35</v>
      </c>
      <c r="AX411" s="15" t="s">
        <v>81</v>
      </c>
      <c r="AY411" s="273" t="s">
        <v>124</v>
      </c>
    </row>
    <row r="412" s="2" customFormat="1" ht="21.75" customHeight="1">
      <c r="A412" s="40"/>
      <c r="B412" s="41"/>
      <c r="C412" s="206" t="s">
        <v>681</v>
      </c>
      <c r="D412" s="206" t="s">
        <v>126</v>
      </c>
      <c r="E412" s="207" t="s">
        <v>682</v>
      </c>
      <c r="F412" s="208" t="s">
        <v>683</v>
      </c>
      <c r="G412" s="209" t="s">
        <v>129</v>
      </c>
      <c r="H412" s="210">
        <v>1580</v>
      </c>
      <c r="I412" s="211"/>
      <c r="J412" s="212">
        <f>ROUND(I412*H412,2)</f>
        <v>0</v>
      </c>
      <c r="K412" s="208" t="s">
        <v>130</v>
      </c>
      <c r="L412" s="46"/>
      <c r="M412" s="213" t="s">
        <v>19</v>
      </c>
      <c r="N412" s="214" t="s">
        <v>44</v>
      </c>
      <c r="O412" s="86"/>
      <c r="P412" s="215">
        <f>O412*H412</f>
        <v>0</v>
      </c>
      <c r="Q412" s="215">
        <v>0.13800000000000001</v>
      </c>
      <c r="R412" s="215">
        <f>Q412*H412</f>
        <v>218.04000000000002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131</v>
      </c>
      <c r="AT412" s="217" t="s">
        <v>126</v>
      </c>
      <c r="AU412" s="217" t="s">
        <v>83</v>
      </c>
      <c r="AY412" s="19" t="s">
        <v>124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81</v>
      </c>
      <c r="BK412" s="218">
        <f>ROUND(I412*H412,2)</f>
        <v>0</v>
      </c>
      <c r="BL412" s="19" t="s">
        <v>131</v>
      </c>
      <c r="BM412" s="217" t="s">
        <v>684</v>
      </c>
    </row>
    <row r="413" s="2" customFormat="1">
      <c r="A413" s="40"/>
      <c r="B413" s="41"/>
      <c r="C413" s="42"/>
      <c r="D413" s="219" t="s">
        <v>133</v>
      </c>
      <c r="E413" s="42"/>
      <c r="F413" s="220" t="s">
        <v>685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133</v>
      </c>
      <c r="AU413" s="19" t="s">
        <v>83</v>
      </c>
    </row>
    <row r="414" s="13" customFormat="1">
      <c r="A414" s="13"/>
      <c r="B414" s="224"/>
      <c r="C414" s="225"/>
      <c r="D414" s="226" t="s">
        <v>135</v>
      </c>
      <c r="E414" s="227" t="s">
        <v>19</v>
      </c>
      <c r="F414" s="228" t="s">
        <v>403</v>
      </c>
      <c r="G414" s="225"/>
      <c r="H414" s="227" t="s">
        <v>19</v>
      </c>
      <c r="I414" s="229"/>
      <c r="J414" s="225"/>
      <c r="K414" s="225"/>
      <c r="L414" s="230"/>
      <c r="M414" s="231"/>
      <c r="N414" s="232"/>
      <c r="O414" s="232"/>
      <c r="P414" s="232"/>
      <c r="Q414" s="232"/>
      <c r="R414" s="232"/>
      <c r="S414" s="232"/>
      <c r="T414" s="23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4" t="s">
        <v>135</v>
      </c>
      <c r="AU414" s="234" t="s">
        <v>83</v>
      </c>
      <c r="AV414" s="13" t="s">
        <v>81</v>
      </c>
      <c r="AW414" s="13" t="s">
        <v>35</v>
      </c>
      <c r="AX414" s="13" t="s">
        <v>73</v>
      </c>
      <c r="AY414" s="234" t="s">
        <v>124</v>
      </c>
    </row>
    <row r="415" s="13" customFormat="1">
      <c r="A415" s="13"/>
      <c r="B415" s="224"/>
      <c r="C415" s="225"/>
      <c r="D415" s="226" t="s">
        <v>135</v>
      </c>
      <c r="E415" s="227" t="s">
        <v>19</v>
      </c>
      <c r="F415" s="228" t="s">
        <v>686</v>
      </c>
      <c r="G415" s="225"/>
      <c r="H415" s="227" t="s">
        <v>19</v>
      </c>
      <c r="I415" s="229"/>
      <c r="J415" s="225"/>
      <c r="K415" s="225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135</v>
      </c>
      <c r="AU415" s="234" t="s">
        <v>83</v>
      </c>
      <c r="AV415" s="13" t="s">
        <v>81</v>
      </c>
      <c r="AW415" s="13" t="s">
        <v>35</v>
      </c>
      <c r="AX415" s="13" t="s">
        <v>73</v>
      </c>
      <c r="AY415" s="234" t="s">
        <v>124</v>
      </c>
    </row>
    <row r="416" s="14" customFormat="1">
      <c r="A416" s="14"/>
      <c r="B416" s="235"/>
      <c r="C416" s="236"/>
      <c r="D416" s="226" t="s">
        <v>135</v>
      </c>
      <c r="E416" s="237" t="s">
        <v>19</v>
      </c>
      <c r="F416" s="238" t="s">
        <v>467</v>
      </c>
      <c r="G416" s="236"/>
      <c r="H416" s="239">
        <v>1480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135</v>
      </c>
      <c r="AU416" s="245" t="s">
        <v>83</v>
      </c>
      <c r="AV416" s="14" t="s">
        <v>83</v>
      </c>
      <c r="AW416" s="14" t="s">
        <v>35</v>
      </c>
      <c r="AX416" s="14" t="s">
        <v>73</v>
      </c>
      <c r="AY416" s="245" t="s">
        <v>124</v>
      </c>
    </row>
    <row r="417" s="13" customFormat="1">
      <c r="A417" s="13"/>
      <c r="B417" s="224"/>
      <c r="C417" s="225"/>
      <c r="D417" s="226" t="s">
        <v>135</v>
      </c>
      <c r="E417" s="227" t="s">
        <v>19</v>
      </c>
      <c r="F417" s="228" t="s">
        <v>468</v>
      </c>
      <c r="G417" s="225"/>
      <c r="H417" s="227" t="s">
        <v>19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135</v>
      </c>
      <c r="AU417" s="234" t="s">
        <v>83</v>
      </c>
      <c r="AV417" s="13" t="s">
        <v>81</v>
      </c>
      <c r="AW417" s="13" t="s">
        <v>35</v>
      </c>
      <c r="AX417" s="13" t="s">
        <v>73</v>
      </c>
      <c r="AY417" s="234" t="s">
        <v>124</v>
      </c>
    </row>
    <row r="418" s="13" customFormat="1">
      <c r="A418" s="13"/>
      <c r="B418" s="224"/>
      <c r="C418" s="225"/>
      <c r="D418" s="226" t="s">
        <v>135</v>
      </c>
      <c r="E418" s="227" t="s">
        <v>19</v>
      </c>
      <c r="F418" s="228" t="s">
        <v>469</v>
      </c>
      <c r="G418" s="225"/>
      <c r="H418" s="227" t="s">
        <v>19</v>
      </c>
      <c r="I418" s="229"/>
      <c r="J418" s="225"/>
      <c r="K418" s="225"/>
      <c r="L418" s="230"/>
      <c r="M418" s="231"/>
      <c r="N418" s="232"/>
      <c r="O418" s="232"/>
      <c r="P418" s="232"/>
      <c r="Q418" s="232"/>
      <c r="R418" s="232"/>
      <c r="S418" s="232"/>
      <c r="T418" s="23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4" t="s">
        <v>135</v>
      </c>
      <c r="AU418" s="234" t="s">
        <v>83</v>
      </c>
      <c r="AV418" s="13" t="s">
        <v>81</v>
      </c>
      <c r="AW418" s="13" t="s">
        <v>35</v>
      </c>
      <c r="AX418" s="13" t="s">
        <v>73</v>
      </c>
      <c r="AY418" s="234" t="s">
        <v>124</v>
      </c>
    </row>
    <row r="419" s="14" customFormat="1">
      <c r="A419" s="14"/>
      <c r="B419" s="235"/>
      <c r="C419" s="236"/>
      <c r="D419" s="226" t="s">
        <v>135</v>
      </c>
      <c r="E419" s="237" t="s">
        <v>19</v>
      </c>
      <c r="F419" s="238" t="s">
        <v>470</v>
      </c>
      <c r="G419" s="236"/>
      <c r="H419" s="239">
        <v>40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135</v>
      </c>
      <c r="AU419" s="245" t="s">
        <v>83</v>
      </c>
      <c r="AV419" s="14" t="s">
        <v>83</v>
      </c>
      <c r="AW419" s="14" t="s">
        <v>35</v>
      </c>
      <c r="AX419" s="14" t="s">
        <v>73</v>
      </c>
      <c r="AY419" s="245" t="s">
        <v>124</v>
      </c>
    </row>
    <row r="420" s="13" customFormat="1">
      <c r="A420" s="13"/>
      <c r="B420" s="224"/>
      <c r="C420" s="225"/>
      <c r="D420" s="226" t="s">
        <v>135</v>
      </c>
      <c r="E420" s="227" t="s">
        <v>19</v>
      </c>
      <c r="F420" s="228" t="s">
        <v>471</v>
      </c>
      <c r="G420" s="225"/>
      <c r="H420" s="227" t="s">
        <v>19</v>
      </c>
      <c r="I420" s="229"/>
      <c r="J420" s="225"/>
      <c r="K420" s="225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135</v>
      </c>
      <c r="AU420" s="234" t="s">
        <v>83</v>
      </c>
      <c r="AV420" s="13" t="s">
        <v>81</v>
      </c>
      <c r="AW420" s="13" t="s">
        <v>35</v>
      </c>
      <c r="AX420" s="13" t="s">
        <v>73</v>
      </c>
      <c r="AY420" s="234" t="s">
        <v>124</v>
      </c>
    </row>
    <row r="421" s="14" customFormat="1">
      <c r="A421" s="14"/>
      <c r="B421" s="235"/>
      <c r="C421" s="236"/>
      <c r="D421" s="226" t="s">
        <v>135</v>
      </c>
      <c r="E421" s="237" t="s">
        <v>19</v>
      </c>
      <c r="F421" s="238" t="s">
        <v>154</v>
      </c>
      <c r="G421" s="236"/>
      <c r="H421" s="239">
        <v>5</v>
      </c>
      <c r="I421" s="240"/>
      <c r="J421" s="236"/>
      <c r="K421" s="236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135</v>
      </c>
      <c r="AU421" s="245" t="s">
        <v>83</v>
      </c>
      <c r="AV421" s="14" t="s">
        <v>83</v>
      </c>
      <c r="AW421" s="14" t="s">
        <v>35</v>
      </c>
      <c r="AX421" s="14" t="s">
        <v>73</v>
      </c>
      <c r="AY421" s="245" t="s">
        <v>124</v>
      </c>
    </row>
    <row r="422" s="13" customFormat="1">
      <c r="A422" s="13"/>
      <c r="B422" s="224"/>
      <c r="C422" s="225"/>
      <c r="D422" s="226" t="s">
        <v>135</v>
      </c>
      <c r="E422" s="227" t="s">
        <v>19</v>
      </c>
      <c r="F422" s="228" t="s">
        <v>472</v>
      </c>
      <c r="G422" s="225"/>
      <c r="H422" s="227" t="s">
        <v>19</v>
      </c>
      <c r="I422" s="229"/>
      <c r="J422" s="225"/>
      <c r="K422" s="225"/>
      <c r="L422" s="230"/>
      <c r="M422" s="231"/>
      <c r="N422" s="232"/>
      <c r="O422" s="232"/>
      <c r="P422" s="232"/>
      <c r="Q422" s="232"/>
      <c r="R422" s="232"/>
      <c r="S422" s="232"/>
      <c r="T422" s="23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4" t="s">
        <v>135</v>
      </c>
      <c r="AU422" s="234" t="s">
        <v>83</v>
      </c>
      <c r="AV422" s="13" t="s">
        <v>81</v>
      </c>
      <c r="AW422" s="13" t="s">
        <v>35</v>
      </c>
      <c r="AX422" s="13" t="s">
        <v>73</v>
      </c>
      <c r="AY422" s="234" t="s">
        <v>124</v>
      </c>
    </row>
    <row r="423" s="14" customFormat="1">
      <c r="A423" s="14"/>
      <c r="B423" s="235"/>
      <c r="C423" s="236"/>
      <c r="D423" s="226" t="s">
        <v>135</v>
      </c>
      <c r="E423" s="237" t="s">
        <v>19</v>
      </c>
      <c r="F423" s="238" t="s">
        <v>473</v>
      </c>
      <c r="G423" s="236"/>
      <c r="H423" s="239">
        <v>55</v>
      </c>
      <c r="I423" s="240"/>
      <c r="J423" s="236"/>
      <c r="K423" s="236"/>
      <c r="L423" s="241"/>
      <c r="M423" s="242"/>
      <c r="N423" s="243"/>
      <c r="O423" s="243"/>
      <c r="P423" s="243"/>
      <c r="Q423" s="243"/>
      <c r="R423" s="243"/>
      <c r="S423" s="243"/>
      <c r="T423" s="24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5" t="s">
        <v>135</v>
      </c>
      <c r="AU423" s="245" t="s">
        <v>83</v>
      </c>
      <c r="AV423" s="14" t="s">
        <v>83</v>
      </c>
      <c r="AW423" s="14" t="s">
        <v>35</v>
      </c>
      <c r="AX423" s="14" t="s">
        <v>73</v>
      </c>
      <c r="AY423" s="245" t="s">
        <v>124</v>
      </c>
    </row>
    <row r="424" s="15" customFormat="1">
      <c r="A424" s="15"/>
      <c r="B424" s="263"/>
      <c r="C424" s="264"/>
      <c r="D424" s="226" t="s">
        <v>135</v>
      </c>
      <c r="E424" s="265" t="s">
        <v>19</v>
      </c>
      <c r="F424" s="266" t="s">
        <v>417</v>
      </c>
      <c r="G424" s="264"/>
      <c r="H424" s="267">
        <v>1580</v>
      </c>
      <c r="I424" s="268"/>
      <c r="J424" s="264"/>
      <c r="K424" s="264"/>
      <c r="L424" s="269"/>
      <c r="M424" s="270"/>
      <c r="N424" s="271"/>
      <c r="O424" s="271"/>
      <c r="P424" s="271"/>
      <c r="Q424" s="271"/>
      <c r="R424" s="271"/>
      <c r="S424" s="271"/>
      <c r="T424" s="27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3" t="s">
        <v>135</v>
      </c>
      <c r="AU424" s="273" t="s">
        <v>83</v>
      </c>
      <c r="AV424" s="15" t="s">
        <v>131</v>
      </c>
      <c r="AW424" s="15" t="s">
        <v>35</v>
      </c>
      <c r="AX424" s="15" t="s">
        <v>81</v>
      </c>
      <c r="AY424" s="273" t="s">
        <v>124</v>
      </c>
    </row>
    <row r="425" s="2" customFormat="1" ht="21.75" customHeight="1">
      <c r="A425" s="40"/>
      <c r="B425" s="41"/>
      <c r="C425" s="206" t="s">
        <v>687</v>
      </c>
      <c r="D425" s="206" t="s">
        <v>126</v>
      </c>
      <c r="E425" s="207" t="s">
        <v>688</v>
      </c>
      <c r="F425" s="208" t="s">
        <v>689</v>
      </c>
      <c r="G425" s="209" t="s">
        <v>129</v>
      </c>
      <c r="H425" s="210">
        <v>1525</v>
      </c>
      <c r="I425" s="211"/>
      <c r="J425" s="212">
        <f>ROUND(I425*H425,2)</f>
        <v>0</v>
      </c>
      <c r="K425" s="208" t="s">
        <v>130</v>
      </c>
      <c r="L425" s="46"/>
      <c r="M425" s="213" t="s">
        <v>19</v>
      </c>
      <c r="N425" s="214" t="s">
        <v>44</v>
      </c>
      <c r="O425" s="86"/>
      <c r="P425" s="215">
        <f>O425*H425</f>
        <v>0</v>
      </c>
      <c r="Q425" s="215">
        <v>0.46000000000000002</v>
      </c>
      <c r="R425" s="215">
        <f>Q425*H425</f>
        <v>701.5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131</v>
      </c>
      <c r="AT425" s="217" t="s">
        <v>126</v>
      </c>
      <c r="AU425" s="217" t="s">
        <v>83</v>
      </c>
      <c r="AY425" s="19" t="s">
        <v>124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81</v>
      </c>
      <c r="BK425" s="218">
        <f>ROUND(I425*H425,2)</f>
        <v>0</v>
      </c>
      <c r="BL425" s="19" t="s">
        <v>131</v>
      </c>
      <c r="BM425" s="217" t="s">
        <v>690</v>
      </c>
    </row>
    <row r="426" s="2" customFormat="1">
      <c r="A426" s="40"/>
      <c r="B426" s="41"/>
      <c r="C426" s="42"/>
      <c r="D426" s="219" t="s">
        <v>133</v>
      </c>
      <c r="E426" s="42"/>
      <c r="F426" s="220" t="s">
        <v>691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133</v>
      </c>
      <c r="AU426" s="19" t="s">
        <v>83</v>
      </c>
    </row>
    <row r="427" s="13" customFormat="1">
      <c r="A427" s="13"/>
      <c r="B427" s="224"/>
      <c r="C427" s="225"/>
      <c r="D427" s="226" t="s">
        <v>135</v>
      </c>
      <c r="E427" s="227" t="s">
        <v>19</v>
      </c>
      <c r="F427" s="228" t="s">
        <v>403</v>
      </c>
      <c r="G427" s="225"/>
      <c r="H427" s="227" t="s">
        <v>19</v>
      </c>
      <c r="I427" s="229"/>
      <c r="J427" s="225"/>
      <c r="K427" s="225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135</v>
      </c>
      <c r="AU427" s="234" t="s">
        <v>83</v>
      </c>
      <c r="AV427" s="13" t="s">
        <v>81</v>
      </c>
      <c r="AW427" s="13" t="s">
        <v>35</v>
      </c>
      <c r="AX427" s="13" t="s">
        <v>73</v>
      </c>
      <c r="AY427" s="234" t="s">
        <v>124</v>
      </c>
    </row>
    <row r="428" s="13" customFormat="1">
      <c r="A428" s="13"/>
      <c r="B428" s="224"/>
      <c r="C428" s="225"/>
      <c r="D428" s="226" t="s">
        <v>135</v>
      </c>
      <c r="E428" s="227" t="s">
        <v>19</v>
      </c>
      <c r="F428" s="228" t="s">
        <v>686</v>
      </c>
      <c r="G428" s="225"/>
      <c r="H428" s="227" t="s">
        <v>19</v>
      </c>
      <c r="I428" s="229"/>
      <c r="J428" s="225"/>
      <c r="K428" s="225"/>
      <c r="L428" s="230"/>
      <c r="M428" s="231"/>
      <c r="N428" s="232"/>
      <c r="O428" s="232"/>
      <c r="P428" s="232"/>
      <c r="Q428" s="232"/>
      <c r="R428" s="232"/>
      <c r="S428" s="232"/>
      <c r="T428" s="23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4" t="s">
        <v>135</v>
      </c>
      <c r="AU428" s="234" t="s">
        <v>83</v>
      </c>
      <c r="AV428" s="13" t="s">
        <v>81</v>
      </c>
      <c r="AW428" s="13" t="s">
        <v>35</v>
      </c>
      <c r="AX428" s="13" t="s">
        <v>73</v>
      </c>
      <c r="AY428" s="234" t="s">
        <v>124</v>
      </c>
    </row>
    <row r="429" s="14" customFormat="1">
      <c r="A429" s="14"/>
      <c r="B429" s="235"/>
      <c r="C429" s="236"/>
      <c r="D429" s="226" t="s">
        <v>135</v>
      </c>
      <c r="E429" s="237" t="s">
        <v>19</v>
      </c>
      <c r="F429" s="238" t="s">
        <v>692</v>
      </c>
      <c r="G429" s="236"/>
      <c r="H429" s="239">
        <v>1425</v>
      </c>
      <c r="I429" s="240"/>
      <c r="J429" s="236"/>
      <c r="K429" s="236"/>
      <c r="L429" s="241"/>
      <c r="M429" s="242"/>
      <c r="N429" s="243"/>
      <c r="O429" s="243"/>
      <c r="P429" s="243"/>
      <c r="Q429" s="243"/>
      <c r="R429" s="243"/>
      <c r="S429" s="243"/>
      <c r="T429" s="24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5" t="s">
        <v>135</v>
      </c>
      <c r="AU429" s="245" t="s">
        <v>83</v>
      </c>
      <c r="AV429" s="14" t="s">
        <v>83</v>
      </c>
      <c r="AW429" s="14" t="s">
        <v>35</v>
      </c>
      <c r="AX429" s="14" t="s">
        <v>73</v>
      </c>
      <c r="AY429" s="245" t="s">
        <v>124</v>
      </c>
    </row>
    <row r="430" s="13" customFormat="1">
      <c r="A430" s="13"/>
      <c r="B430" s="224"/>
      <c r="C430" s="225"/>
      <c r="D430" s="226" t="s">
        <v>135</v>
      </c>
      <c r="E430" s="227" t="s">
        <v>19</v>
      </c>
      <c r="F430" s="228" t="s">
        <v>468</v>
      </c>
      <c r="G430" s="225"/>
      <c r="H430" s="227" t="s">
        <v>19</v>
      </c>
      <c r="I430" s="229"/>
      <c r="J430" s="225"/>
      <c r="K430" s="225"/>
      <c r="L430" s="230"/>
      <c r="M430" s="231"/>
      <c r="N430" s="232"/>
      <c r="O430" s="232"/>
      <c r="P430" s="232"/>
      <c r="Q430" s="232"/>
      <c r="R430" s="232"/>
      <c r="S430" s="232"/>
      <c r="T430" s="23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4" t="s">
        <v>135</v>
      </c>
      <c r="AU430" s="234" t="s">
        <v>83</v>
      </c>
      <c r="AV430" s="13" t="s">
        <v>81</v>
      </c>
      <c r="AW430" s="13" t="s">
        <v>35</v>
      </c>
      <c r="AX430" s="13" t="s">
        <v>73</v>
      </c>
      <c r="AY430" s="234" t="s">
        <v>124</v>
      </c>
    </row>
    <row r="431" s="13" customFormat="1">
      <c r="A431" s="13"/>
      <c r="B431" s="224"/>
      <c r="C431" s="225"/>
      <c r="D431" s="226" t="s">
        <v>135</v>
      </c>
      <c r="E431" s="227" t="s">
        <v>19</v>
      </c>
      <c r="F431" s="228" t="s">
        <v>469</v>
      </c>
      <c r="G431" s="225"/>
      <c r="H431" s="227" t="s">
        <v>19</v>
      </c>
      <c r="I431" s="229"/>
      <c r="J431" s="225"/>
      <c r="K431" s="225"/>
      <c r="L431" s="230"/>
      <c r="M431" s="231"/>
      <c r="N431" s="232"/>
      <c r="O431" s="232"/>
      <c r="P431" s="232"/>
      <c r="Q431" s="232"/>
      <c r="R431" s="232"/>
      <c r="S431" s="232"/>
      <c r="T431" s="23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4" t="s">
        <v>135</v>
      </c>
      <c r="AU431" s="234" t="s">
        <v>83</v>
      </c>
      <c r="AV431" s="13" t="s">
        <v>81</v>
      </c>
      <c r="AW431" s="13" t="s">
        <v>35</v>
      </c>
      <c r="AX431" s="13" t="s">
        <v>73</v>
      </c>
      <c r="AY431" s="234" t="s">
        <v>124</v>
      </c>
    </row>
    <row r="432" s="14" customFormat="1">
      <c r="A432" s="14"/>
      <c r="B432" s="235"/>
      <c r="C432" s="236"/>
      <c r="D432" s="226" t="s">
        <v>135</v>
      </c>
      <c r="E432" s="237" t="s">
        <v>19</v>
      </c>
      <c r="F432" s="238" t="s">
        <v>470</v>
      </c>
      <c r="G432" s="236"/>
      <c r="H432" s="239">
        <v>40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135</v>
      </c>
      <c r="AU432" s="245" t="s">
        <v>83</v>
      </c>
      <c r="AV432" s="14" t="s">
        <v>83</v>
      </c>
      <c r="AW432" s="14" t="s">
        <v>35</v>
      </c>
      <c r="AX432" s="14" t="s">
        <v>73</v>
      </c>
      <c r="AY432" s="245" t="s">
        <v>124</v>
      </c>
    </row>
    <row r="433" s="13" customFormat="1">
      <c r="A433" s="13"/>
      <c r="B433" s="224"/>
      <c r="C433" s="225"/>
      <c r="D433" s="226" t="s">
        <v>135</v>
      </c>
      <c r="E433" s="227" t="s">
        <v>19</v>
      </c>
      <c r="F433" s="228" t="s">
        <v>471</v>
      </c>
      <c r="G433" s="225"/>
      <c r="H433" s="227" t="s">
        <v>19</v>
      </c>
      <c r="I433" s="229"/>
      <c r="J433" s="225"/>
      <c r="K433" s="225"/>
      <c r="L433" s="230"/>
      <c r="M433" s="231"/>
      <c r="N433" s="232"/>
      <c r="O433" s="232"/>
      <c r="P433" s="232"/>
      <c r="Q433" s="232"/>
      <c r="R433" s="232"/>
      <c r="S433" s="232"/>
      <c r="T433" s="23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4" t="s">
        <v>135</v>
      </c>
      <c r="AU433" s="234" t="s">
        <v>83</v>
      </c>
      <c r="AV433" s="13" t="s">
        <v>81</v>
      </c>
      <c r="AW433" s="13" t="s">
        <v>35</v>
      </c>
      <c r="AX433" s="13" t="s">
        <v>73</v>
      </c>
      <c r="AY433" s="234" t="s">
        <v>124</v>
      </c>
    </row>
    <row r="434" s="14" customFormat="1">
      <c r="A434" s="14"/>
      <c r="B434" s="235"/>
      <c r="C434" s="236"/>
      <c r="D434" s="226" t="s">
        <v>135</v>
      </c>
      <c r="E434" s="237" t="s">
        <v>19</v>
      </c>
      <c r="F434" s="238" t="s">
        <v>154</v>
      </c>
      <c r="G434" s="236"/>
      <c r="H434" s="239">
        <v>5</v>
      </c>
      <c r="I434" s="240"/>
      <c r="J434" s="236"/>
      <c r="K434" s="236"/>
      <c r="L434" s="241"/>
      <c r="M434" s="242"/>
      <c r="N434" s="243"/>
      <c r="O434" s="243"/>
      <c r="P434" s="243"/>
      <c r="Q434" s="243"/>
      <c r="R434" s="243"/>
      <c r="S434" s="243"/>
      <c r="T434" s="24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5" t="s">
        <v>135</v>
      </c>
      <c r="AU434" s="245" t="s">
        <v>83</v>
      </c>
      <c r="AV434" s="14" t="s">
        <v>83</v>
      </c>
      <c r="AW434" s="14" t="s">
        <v>35</v>
      </c>
      <c r="AX434" s="14" t="s">
        <v>73</v>
      </c>
      <c r="AY434" s="245" t="s">
        <v>124</v>
      </c>
    </row>
    <row r="435" s="13" customFormat="1">
      <c r="A435" s="13"/>
      <c r="B435" s="224"/>
      <c r="C435" s="225"/>
      <c r="D435" s="226" t="s">
        <v>135</v>
      </c>
      <c r="E435" s="227" t="s">
        <v>19</v>
      </c>
      <c r="F435" s="228" t="s">
        <v>472</v>
      </c>
      <c r="G435" s="225"/>
      <c r="H435" s="227" t="s">
        <v>19</v>
      </c>
      <c r="I435" s="229"/>
      <c r="J435" s="225"/>
      <c r="K435" s="225"/>
      <c r="L435" s="230"/>
      <c r="M435" s="231"/>
      <c r="N435" s="232"/>
      <c r="O435" s="232"/>
      <c r="P435" s="232"/>
      <c r="Q435" s="232"/>
      <c r="R435" s="232"/>
      <c r="S435" s="232"/>
      <c r="T435" s="23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4" t="s">
        <v>135</v>
      </c>
      <c r="AU435" s="234" t="s">
        <v>83</v>
      </c>
      <c r="AV435" s="13" t="s">
        <v>81</v>
      </c>
      <c r="AW435" s="13" t="s">
        <v>35</v>
      </c>
      <c r="AX435" s="13" t="s">
        <v>73</v>
      </c>
      <c r="AY435" s="234" t="s">
        <v>124</v>
      </c>
    </row>
    <row r="436" s="14" customFormat="1">
      <c r="A436" s="14"/>
      <c r="B436" s="235"/>
      <c r="C436" s="236"/>
      <c r="D436" s="226" t="s">
        <v>135</v>
      </c>
      <c r="E436" s="237" t="s">
        <v>19</v>
      </c>
      <c r="F436" s="238" t="s">
        <v>473</v>
      </c>
      <c r="G436" s="236"/>
      <c r="H436" s="239">
        <v>55</v>
      </c>
      <c r="I436" s="240"/>
      <c r="J436" s="236"/>
      <c r="K436" s="236"/>
      <c r="L436" s="241"/>
      <c r="M436" s="242"/>
      <c r="N436" s="243"/>
      <c r="O436" s="243"/>
      <c r="P436" s="243"/>
      <c r="Q436" s="243"/>
      <c r="R436" s="243"/>
      <c r="S436" s="243"/>
      <c r="T436" s="24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5" t="s">
        <v>135</v>
      </c>
      <c r="AU436" s="245" t="s">
        <v>83</v>
      </c>
      <c r="AV436" s="14" t="s">
        <v>83</v>
      </c>
      <c r="AW436" s="14" t="s">
        <v>35</v>
      </c>
      <c r="AX436" s="14" t="s">
        <v>73</v>
      </c>
      <c r="AY436" s="245" t="s">
        <v>124</v>
      </c>
    </row>
    <row r="437" s="15" customFormat="1">
      <c r="A437" s="15"/>
      <c r="B437" s="263"/>
      <c r="C437" s="264"/>
      <c r="D437" s="226" t="s">
        <v>135</v>
      </c>
      <c r="E437" s="265" t="s">
        <v>19</v>
      </c>
      <c r="F437" s="266" t="s">
        <v>417</v>
      </c>
      <c r="G437" s="264"/>
      <c r="H437" s="267">
        <v>1525</v>
      </c>
      <c r="I437" s="268"/>
      <c r="J437" s="264"/>
      <c r="K437" s="264"/>
      <c r="L437" s="269"/>
      <c r="M437" s="270"/>
      <c r="N437" s="271"/>
      <c r="O437" s="271"/>
      <c r="P437" s="271"/>
      <c r="Q437" s="271"/>
      <c r="R437" s="271"/>
      <c r="S437" s="271"/>
      <c r="T437" s="272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3" t="s">
        <v>135</v>
      </c>
      <c r="AU437" s="273" t="s">
        <v>83</v>
      </c>
      <c r="AV437" s="15" t="s">
        <v>131</v>
      </c>
      <c r="AW437" s="15" t="s">
        <v>35</v>
      </c>
      <c r="AX437" s="15" t="s">
        <v>81</v>
      </c>
      <c r="AY437" s="273" t="s">
        <v>124</v>
      </c>
    </row>
    <row r="438" s="2" customFormat="1" ht="24.15" customHeight="1">
      <c r="A438" s="40"/>
      <c r="B438" s="41"/>
      <c r="C438" s="206" t="s">
        <v>693</v>
      </c>
      <c r="D438" s="206" t="s">
        <v>126</v>
      </c>
      <c r="E438" s="207" t="s">
        <v>694</v>
      </c>
      <c r="F438" s="208" t="s">
        <v>695</v>
      </c>
      <c r="G438" s="209" t="s">
        <v>129</v>
      </c>
      <c r="H438" s="210">
        <v>1420</v>
      </c>
      <c r="I438" s="211"/>
      <c r="J438" s="212">
        <f>ROUND(I438*H438,2)</f>
        <v>0</v>
      </c>
      <c r="K438" s="208" t="s">
        <v>130</v>
      </c>
      <c r="L438" s="46"/>
      <c r="M438" s="213" t="s">
        <v>19</v>
      </c>
      <c r="N438" s="214" t="s">
        <v>44</v>
      </c>
      <c r="O438" s="86"/>
      <c r="P438" s="215">
        <f>O438*H438</f>
        <v>0</v>
      </c>
      <c r="Q438" s="215">
        <v>0.44628000000000001</v>
      </c>
      <c r="R438" s="215">
        <f>Q438*H438</f>
        <v>633.71760000000006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131</v>
      </c>
      <c r="AT438" s="217" t="s">
        <v>126</v>
      </c>
      <c r="AU438" s="217" t="s">
        <v>83</v>
      </c>
      <c r="AY438" s="19" t="s">
        <v>124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81</v>
      </c>
      <c r="BK438" s="218">
        <f>ROUND(I438*H438,2)</f>
        <v>0</v>
      </c>
      <c r="BL438" s="19" t="s">
        <v>131</v>
      </c>
      <c r="BM438" s="217" t="s">
        <v>696</v>
      </c>
    </row>
    <row r="439" s="2" customFormat="1">
      <c r="A439" s="40"/>
      <c r="B439" s="41"/>
      <c r="C439" s="42"/>
      <c r="D439" s="219" t="s">
        <v>133</v>
      </c>
      <c r="E439" s="42"/>
      <c r="F439" s="220" t="s">
        <v>697</v>
      </c>
      <c r="G439" s="42"/>
      <c r="H439" s="42"/>
      <c r="I439" s="221"/>
      <c r="J439" s="42"/>
      <c r="K439" s="42"/>
      <c r="L439" s="46"/>
      <c r="M439" s="222"/>
      <c r="N439" s="223"/>
      <c r="O439" s="86"/>
      <c r="P439" s="86"/>
      <c r="Q439" s="86"/>
      <c r="R439" s="86"/>
      <c r="S439" s="86"/>
      <c r="T439" s="87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T439" s="19" t="s">
        <v>133</v>
      </c>
      <c r="AU439" s="19" t="s">
        <v>83</v>
      </c>
    </row>
    <row r="440" s="13" customFormat="1">
      <c r="A440" s="13"/>
      <c r="B440" s="224"/>
      <c r="C440" s="225"/>
      <c r="D440" s="226" t="s">
        <v>135</v>
      </c>
      <c r="E440" s="227" t="s">
        <v>19</v>
      </c>
      <c r="F440" s="228" t="s">
        <v>403</v>
      </c>
      <c r="G440" s="225"/>
      <c r="H440" s="227" t="s">
        <v>19</v>
      </c>
      <c r="I440" s="229"/>
      <c r="J440" s="225"/>
      <c r="K440" s="225"/>
      <c r="L440" s="230"/>
      <c r="M440" s="231"/>
      <c r="N440" s="232"/>
      <c r="O440" s="232"/>
      <c r="P440" s="232"/>
      <c r="Q440" s="232"/>
      <c r="R440" s="232"/>
      <c r="S440" s="232"/>
      <c r="T440" s="23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4" t="s">
        <v>135</v>
      </c>
      <c r="AU440" s="234" t="s">
        <v>83</v>
      </c>
      <c r="AV440" s="13" t="s">
        <v>81</v>
      </c>
      <c r="AW440" s="13" t="s">
        <v>35</v>
      </c>
      <c r="AX440" s="13" t="s">
        <v>73</v>
      </c>
      <c r="AY440" s="234" t="s">
        <v>124</v>
      </c>
    </row>
    <row r="441" s="13" customFormat="1">
      <c r="A441" s="13"/>
      <c r="B441" s="224"/>
      <c r="C441" s="225"/>
      <c r="D441" s="226" t="s">
        <v>135</v>
      </c>
      <c r="E441" s="227" t="s">
        <v>19</v>
      </c>
      <c r="F441" s="228" t="s">
        <v>686</v>
      </c>
      <c r="G441" s="225"/>
      <c r="H441" s="227" t="s">
        <v>19</v>
      </c>
      <c r="I441" s="229"/>
      <c r="J441" s="225"/>
      <c r="K441" s="225"/>
      <c r="L441" s="230"/>
      <c r="M441" s="231"/>
      <c r="N441" s="232"/>
      <c r="O441" s="232"/>
      <c r="P441" s="232"/>
      <c r="Q441" s="232"/>
      <c r="R441" s="232"/>
      <c r="S441" s="232"/>
      <c r="T441" s="23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4" t="s">
        <v>135</v>
      </c>
      <c r="AU441" s="234" t="s">
        <v>83</v>
      </c>
      <c r="AV441" s="13" t="s">
        <v>81</v>
      </c>
      <c r="AW441" s="13" t="s">
        <v>35</v>
      </c>
      <c r="AX441" s="13" t="s">
        <v>73</v>
      </c>
      <c r="AY441" s="234" t="s">
        <v>124</v>
      </c>
    </row>
    <row r="442" s="14" customFormat="1">
      <c r="A442" s="14"/>
      <c r="B442" s="235"/>
      <c r="C442" s="236"/>
      <c r="D442" s="226" t="s">
        <v>135</v>
      </c>
      <c r="E442" s="237" t="s">
        <v>19</v>
      </c>
      <c r="F442" s="238" t="s">
        <v>698</v>
      </c>
      <c r="G442" s="236"/>
      <c r="H442" s="239">
        <v>1320</v>
      </c>
      <c r="I442" s="240"/>
      <c r="J442" s="236"/>
      <c r="K442" s="236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135</v>
      </c>
      <c r="AU442" s="245" t="s">
        <v>83</v>
      </c>
      <c r="AV442" s="14" t="s">
        <v>83</v>
      </c>
      <c r="AW442" s="14" t="s">
        <v>35</v>
      </c>
      <c r="AX442" s="14" t="s">
        <v>73</v>
      </c>
      <c r="AY442" s="245" t="s">
        <v>124</v>
      </c>
    </row>
    <row r="443" s="13" customFormat="1">
      <c r="A443" s="13"/>
      <c r="B443" s="224"/>
      <c r="C443" s="225"/>
      <c r="D443" s="226" t="s">
        <v>135</v>
      </c>
      <c r="E443" s="227" t="s">
        <v>19</v>
      </c>
      <c r="F443" s="228" t="s">
        <v>468</v>
      </c>
      <c r="G443" s="225"/>
      <c r="H443" s="227" t="s">
        <v>19</v>
      </c>
      <c r="I443" s="229"/>
      <c r="J443" s="225"/>
      <c r="K443" s="225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135</v>
      </c>
      <c r="AU443" s="234" t="s">
        <v>83</v>
      </c>
      <c r="AV443" s="13" t="s">
        <v>81</v>
      </c>
      <c r="AW443" s="13" t="s">
        <v>35</v>
      </c>
      <c r="AX443" s="13" t="s">
        <v>73</v>
      </c>
      <c r="AY443" s="234" t="s">
        <v>124</v>
      </c>
    </row>
    <row r="444" s="13" customFormat="1">
      <c r="A444" s="13"/>
      <c r="B444" s="224"/>
      <c r="C444" s="225"/>
      <c r="D444" s="226" t="s">
        <v>135</v>
      </c>
      <c r="E444" s="227" t="s">
        <v>19</v>
      </c>
      <c r="F444" s="228" t="s">
        <v>469</v>
      </c>
      <c r="G444" s="225"/>
      <c r="H444" s="227" t="s">
        <v>19</v>
      </c>
      <c r="I444" s="229"/>
      <c r="J444" s="225"/>
      <c r="K444" s="225"/>
      <c r="L444" s="230"/>
      <c r="M444" s="231"/>
      <c r="N444" s="232"/>
      <c r="O444" s="232"/>
      <c r="P444" s="232"/>
      <c r="Q444" s="232"/>
      <c r="R444" s="232"/>
      <c r="S444" s="232"/>
      <c r="T444" s="23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4" t="s">
        <v>135</v>
      </c>
      <c r="AU444" s="234" t="s">
        <v>83</v>
      </c>
      <c r="AV444" s="13" t="s">
        <v>81</v>
      </c>
      <c r="AW444" s="13" t="s">
        <v>35</v>
      </c>
      <c r="AX444" s="13" t="s">
        <v>73</v>
      </c>
      <c r="AY444" s="234" t="s">
        <v>124</v>
      </c>
    </row>
    <row r="445" s="14" customFormat="1">
      <c r="A445" s="14"/>
      <c r="B445" s="235"/>
      <c r="C445" s="236"/>
      <c r="D445" s="226" t="s">
        <v>135</v>
      </c>
      <c r="E445" s="237" t="s">
        <v>19</v>
      </c>
      <c r="F445" s="238" t="s">
        <v>470</v>
      </c>
      <c r="G445" s="236"/>
      <c r="H445" s="239">
        <v>40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135</v>
      </c>
      <c r="AU445" s="245" t="s">
        <v>83</v>
      </c>
      <c r="AV445" s="14" t="s">
        <v>83</v>
      </c>
      <c r="AW445" s="14" t="s">
        <v>35</v>
      </c>
      <c r="AX445" s="14" t="s">
        <v>73</v>
      </c>
      <c r="AY445" s="245" t="s">
        <v>124</v>
      </c>
    </row>
    <row r="446" s="13" customFormat="1">
      <c r="A446" s="13"/>
      <c r="B446" s="224"/>
      <c r="C446" s="225"/>
      <c r="D446" s="226" t="s">
        <v>135</v>
      </c>
      <c r="E446" s="227" t="s">
        <v>19</v>
      </c>
      <c r="F446" s="228" t="s">
        <v>471</v>
      </c>
      <c r="G446" s="225"/>
      <c r="H446" s="227" t="s">
        <v>19</v>
      </c>
      <c r="I446" s="229"/>
      <c r="J446" s="225"/>
      <c r="K446" s="225"/>
      <c r="L446" s="230"/>
      <c r="M446" s="231"/>
      <c r="N446" s="232"/>
      <c r="O446" s="232"/>
      <c r="P446" s="232"/>
      <c r="Q446" s="232"/>
      <c r="R446" s="232"/>
      <c r="S446" s="232"/>
      <c r="T446" s="23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4" t="s">
        <v>135</v>
      </c>
      <c r="AU446" s="234" t="s">
        <v>83</v>
      </c>
      <c r="AV446" s="13" t="s">
        <v>81</v>
      </c>
      <c r="AW446" s="13" t="s">
        <v>35</v>
      </c>
      <c r="AX446" s="13" t="s">
        <v>73</v>
      </c>
      <c r="AY446" s="234" t="s">
        <v>124</v>
      </c>
    </row>
    <row r="447" s="14" customFormat="1">
      <c r="A447" s="14"/>
      <c r="B447" s="235"/>
      <c r="C447" s="236"/>
      <c r="D447" s="226" t="s">
        <v>135</v>
      </c>
      <c r="E447" s="237" t="s">
        <v>19</v>
      </c>
      <c r="F447" s="238" t="s">
        <v>154</v>
      </c>
      <c r="G447" s="236"/>
      <c r="H447" s="239">
        <v>5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45" t="s">
        <v>135</v>
      </c>
      <c r="AU447" s="245" t="s">
        <v>83</v>
      </c>
      <c r="AV447" s="14" t="s">
        <v>83</v>
      </c>
      <c r="AW447" s="14" t="s">
        <v>35</v>
      </c>
      <c r="AX447" s="14" t="s">
        <v>73</v>
      </c>
      <c r="AY447" s="245" t="s">
        <v>124</v>
      </c>
    </row>
    <row r="448" s="13" customFormat="1">
      <c r="A448" s="13"/>
      <c r="B448" s="224"/>
      <c r="C448" s="225"/>
      <c r="D448" s="226" t="s">
        <v>135</v>
      </c>
      <c r="E448" s="227" t="s">
        <v>19</v>
      </c>
      <c r="F448" s="228" t="s">
        <v>472</v>
      </c>
      <c r="G448" s="225"/>
      <c r="H448" s="227" t="s">
        <v>19</v>
      </c>
      <c r="I448" s="229"/>
      <c r="J448" s="225"/>
      <c r="K448" s="225"/>
      <c r="L448" s="230"/>
      <c r="M448" s="231"/>
      <c r="N448" s="232"/>
      <c r="O448" s="232"/>
      <c r="P448" s="232"/>
      <c r="Q448" s="232"/>
      <c r="R448" s="232"/>
      <c r="S448" s="232"/>
      <c r="T448" s="23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4" t="s">
        <v>135</v>
      </c>
      <c r="AU448" s="234" t="s">
        <v>83</v>
      </c>
      <c r="AV448" s="13" t="s">
        <v>81</v>
      </c>
      <c r="AW448" s="13" t="s">
        <v>35</v>
      </c>
      <c r="AX448" s="13" t="s">
        <v>73</v>
      </c>
      <c r="AY448" s="234" t="s">
        <v>124</v>
      </c>
    </row>
    <row r="449" s="14" customFormat="1">
      <c r="A449" s="14"/>
      <c r="B449" s="235"/>
      <c r="C449" s="236"/>
      <c r="D449" s="226" t="s">
        <v>135</v>
      </c>
      <c r="E449" s="237" t="s">
        <v>19</v>
      </c>
      <c r="F449" s="238" t="s">
        <v>473</v>
      </c>
      <c r="G449" s="236"/>
      <c r="H449" s="239">
        <v>55</v>
      </c>
      <c r="I449" s="240"/>
      <c r="J449" s="236"/>
      <c r="K449" s="236"/>
      <c r="L449" s="241"/>
      <c r="M449" s="242"/>
      <c r="N449" s="243"/>
      <c r="O449" s="243"/>
      <c r="P449" s="243"/>
      <c r="Q449" s="243"/>
      <c r="R449" s="243"/>
      <c r="S449" s="243"/>
      <c r="T449" s="24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5" t="s">
        <v>135</v>
      </c>
      <c r="AU449" s="245" t="s">
        <v>83</v>
      </c>
      <c r="AV449" s="14" t="s">
        <v>83</v>
      </c>
      <c r="AW449" s="14" t="s">
        <v>35</v>
      </c>
      <c r="AX449" s="14" t="s">
        <v>73</v>
      </c>
      <c r="AY449" s="245" t="s">
        <v>124</v>
      </c>
    </row>
    <row r="450" s="15" customFormat="1">
      <c r="A450" s="15"/>
      <c r="B450" s="263"/>
      <c r="C450" s="264"/>
      <c r="D450" s="226" t="s">
        <v>135</v>
      </c>
      <c r="E450" s="265" t="s">
        <v>19</v>
      </c>
      <c r="F450" s="266" t="s">
        <v>417</v>
      </c>
      <c r="G450" s="264"/>
      <c r="H450" s="267">
        <v>1420</v>
      </c>
      <c r="I450" s="268"/>
      <c r="J450" s="264"/>
      <c r="K450" s="264"/>
      <c r="L450" s="269"/>
      <c r="M450" s="270"/>
      <c r="N450" s="271"/>
      <c r="O450" s="271"/>
      <c r="P450" s="271"/>
      <c r="Q450" s="271"/>
      <c r="R450" s="271"/>
      <c r="S450" s="271"/>
      <c r="T450" s="272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73" t="s">
        <v>135</v>
      </c>
      <c r="AU450" s="273" t="s">
        <v>83</v>
      </c>
      <c r="AV450" s="15" t="s">
        <v>131</v>
      </c>
      <c r="AW450" s="15" t="s">
        <v>35</v>
      </c>
      <c r="AX450" s="15" t="s">
        <v>81</v>
      </c>
      <c r="AY450" s="273" t="s">
        <v>124</v>
      </c>
    </row>
    <row r="451" s="12" customFormat="1" ht="22.8" customHeight="1">
      <c r="A451" s="12"/>
      <c r="B451" s="190"/>
      <c r="C451" s="191"/>
      <c r="D451" s="192" t="s">
        <v>72</v>
      </c>
      <c r="E451" s="204" t="s">
        <v>180</v>
      </c>
      <c r="F451" s="204" t="s">
        <v>699</v>
      </c>
      <c r="G451" s="191"/>
      <c r="H451" s="191"/>
      <c r="I451" s="194"/>
      <c r="J451" s="205">
        <f>BK451</f>
        <v>0</v>
      </c>
      <c r="K451" s="191"/>
      <c r="L451" s="196"/>
      <c r="M451" s="197"/>
      <c r="N451" s="198"/>
      <c r="O451" s="198"/>
      <c r="P451" s="199">
        <f>SUM(P452:P483)</f>
        <v>0</v>
      </c>
      <c r="Q451" s="198"/>
      <c r="R451" s="199">
        <f>SUM(R452:R483)</f>
        <v>4.8851313600000008</v>
      </c>
      <c r="S451" s="198"/>
      <c r="T451" s="200">
        <f>SUM(T452:T483)</f>
        <v>3.5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01" t="s">
        <v>81</v>
      </c>
      <c r="AT451" s="202" t="s">
        <v>72</v>
      </c>
      <c r="AU451" s="202" t="s">
        <v>81</v>
      </c>
      <c r="AY451" s="201" t="s">
        <v>124</v>
      </c>
      <c r="BK451" s="203">
        <f>SUM(BK452:BK483)</f>
        <v>0</v>
      </c>
    </row>
    <row r="452" s="2" customFormat="1" ht="16.5" customHeight="1">
      <c r="A452" s="40"/>
      <c r="B452" s="41"/>
      <c r="C452" s="206" t="s">
        <v>700</v>
      </c>
      <c r="D452" s="206" t="s">
        <v>126</v>
      </c>
      <c r="E452" s="207" t="s">
        <v>701</v>
      </c>
      <c r="F452" s="208" t="s">
        <v>702</v>
      </c>
      <c r="G452" s="209" t="s">
        <v>145</v>
      </c>
      <c r="H452" s="210">
        <v>0.27300000000000002</v>
      </c>
      <c r="I452" s="211"/>
      <c r="J452" s="212">
        <f>ROUND(I452*H452,2)</f>
        <v>0</v>
      </c>
      <c r="K452" s="208" t="s">
        <v>130</v>
      </c>
      <c r="L452" s="46"/>
      <c r="M452" s="213" t="s">
        <v>19</v>
      </c>
      <c r="N452" s="214" t="s">
        <v>44</v>
      </c>
      <c r="O452" s="86"/>
      <c r="P452" s="215">
        <f>O452*H452</f>
        <v>0</v>
      </c>
      <c r="Q452" s="215">
        <v>2.6033200000000001</v>
      </c>
      <c r="R452" s="215">
        <f>Q452*H452</f>
        <v>0.71070636000000009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131</v>
      </c>
      <c r="AT452" s="217" t="s">
        <v>126</v>
      </c>
      <c r="AU452" s="217" t="s">
        <v>83</v>
      </c>
      <c r="AY452" s="19" t="s">
        <v>124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81</v>
      </c>
      <c r="BK452" s="218">
        <f>ROUND(I452*H452,2)</f>
        <v>0</v>
      </c>
      <c r="BL452" s="19" t="s">
        <v>131</v>
      </c>
      <c r="BM452" s="217" t="s">
        <v>703</v>
      </c>
    </row>
    <row r="453" s="2" customFormat="1">
      <c r="A453" s="40"/>
      <c r="B453" s="41"/>
      <c r="C453" s="42"/>
      <c r="D453" s="219" t="s">
        <v>133</v>
      </c>
      <c r="E453" s="42"/>
      <c r="F453" s="220" t="s">
        <v>704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133</v>
      </c>
      <c r="AU453" s="19" t="s">
        <v>83</v>
      </c>
    </row>
    <row r="454" s="13" customFormat="1">
      <c r="A454" s="13"/>
      <c r="B454" s="224"/>
      <c r="C454" s="225"/>
      <c r="D454" s="226" t="s">
        <v>135</v>
      </c>
      <c r="E454" s="227" t="s">
        <v>19</v>
      </c>
      <c r="F454" s="228" t="s">
        <v>448</v>
      </c>
      <c r="G454" s="225"/>
      <c r="H454" s="227" t="s">
        <v>19</v>
      </c>
      <c r="I454" s="229"/>
      <c r="J454" s="225"/>
      <c r="K454" s="225"/>
      <c r="L454" s="230"/>
      <c r="M454" s="231"/>
      <c r="N454" s="232"/>
      <c r="O454" s="232"/>
      <c r="P454" s="232"/>
      <c r="Q454" s="232"/>
      <c r="R454" s="232"/>
      <c r="S454" s="232"/>
      <c r="T454" s="23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4" t="s">
        <v>135</v>
      </c>
      <c r="AU454" s="234" t="s">
        <v>83</v>
      </c>
      <c r="AV454" s="13" t="s">
        <v>81</v>
      </c>
      <c r="AW454" s="13" t="s">
        <v>35</v>
      </c>
      <c r="AX454" s="13" t="s">
        <v>73</v>
      </c>
      <c r="AY454" s="234" t="s">
        <v>124</v>
      </c>
    </row>
    <row r="455" s="13" customFormat="1">
      <c r="A455" s="13"/>
      <c r="B455" s="224"/>
      <c r="C455" s="225"/>
      <c r="D455" s="226" t="s">
        <v>135</v>
      </c>
      <c r="E455" s="227" t="s">
        <v>19</v>
      </c>
      <c r="F455" s="228" t="s">
        <v>653</v>
      </c>
      <c r="G455" s="225"/>
      <c r="H455" s="227" t="s">
        <v>19</v>
      </c>
      <c r="I455" s="229"/>
      <c r="J455" s="225"/>
      <c r="K455" s="225"/>
      <c r="L455" s="230"/>
      <c r="M455" s="231"/>
      <c r="N455" s="232"/>
      <c r="O455" s="232"/>
      <c r="P455" s="232"/>
      <c r="Q455" s="232"/>
      <c r="R455" s="232"/>
      <c r="S455" s="232"/>
      <c r="T455" s="23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4" t="s">
        <v>135</v>
      </c>
      <c r="AU455" s="234" t="s">
        <v>83</v>
      </c>
      <c r="AV455" s="13" t="s">
        <v>81</v>
      </c>
      <c r="AW455" s="13" t="s">
        <v>35</v>
      </c>
      <c r="AX455" s="13" t="s">
        <v>73</v>
      </c>
      <c r="AY455" s="234" t="s">
        <v>124</v>
      </c>
    </row>
    <row r="456" s="14" customFormat="1">
      <c r="A456" s="14"/>
      <c r="B456" s="235"/>
      <c r="C456" s="236"/>
      <c r="D456" s="226" t="s">
        <v>135</v>
      </c>
      <c r="E456" s="237" t="s">
        <v>19</v>
      </c>
      <c r="F456" s="238" t="s">
        <v>705</v>
      </c>
      <c r="G456" s="236"/>
      <c r="H456" s="239">
        <v>0.27300000000000002</v>
      </c>
      <c r="I456" s="240"/>
      <c r="J456" s="236"/>
      <c r="K456" s="236"/>
      <c r="L456" s="241"/>
      <c r="M456" s="242"/>
      <c r="N456" s="243"/>
      <c r="O456" s="243"/>
      <c r="P456" s="243"/>
      <c r="Q456" s="243"/>
      <c r="R456" s="243"/>
      <c r="S456" s="243"/>
      <c r="T456" s="24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45" t="s">
        <v>135</v>
      </c>
      <c r="AU456" s="245" t="s">
        <v>83</v>
      </c>
      <c r="AV456" s="14" t="s">
        <v>83</v>
      </c>
      <c r="AW456" s="14" t="s">
        <v>35</v>
      </c>
      <c r="AX456" s="14" t="s">
        <v>81</v>
      </c>
      <c r="AY456" s="245" t="s">
        <v>124</v>
      </c>
    </row>
    <row r="457" s="2" customFormat="1" ht="16.5" customHeight="1">
      <c r="A457" s="40"/>
      <c r="B457" s="41"/>
      <c r="C457" s="246" t="s">
        <v>706</v>
      </c>
      <c r="D457" s="246" t="s">
        <v>181</v>
      </c>
      <c r="E457" s="247" t="s">
        <v>337</v>
      </c>
      <c r="F457" s="248" t="s">
        <v>707</v>
      </c>
      <c r="G457" s="249" t="s">
        <v>326</v>
      </c>
      <c r="H457" s="250">
        <v>3</v>
      </c>
      <c r="I457" s="251"/>
      <c r="J457" s="252">
        <f>ROUND(I457*H457,2)</f>
        <v>0</v>
      </c>
      <c r="K457" s="248" t="s">
        <v>19</v>
      </c>
      <c r="L457" s="253"/>
      <c r="M457" s="254" t="s">
        <v>19</v>
      </c>
      <c r="N457" s="255" t="s">
        <v>44</v>
      </c>
      <c r="O457" s="86"/>
      <c r="P457" s="215">
        <f>O457*H457</f>
        <v>0</v>
      </c>
      <c r="Q457" s="215">
        <v>0.001</v>
      </c>
      <c r="R457" s="215">
        <f>Q457*H457</f>
        <v>0.0030000000000000001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173</v>
      </c>
      <c r="AT457" s="217" t="s">
        <v>181</v>
      </c>
      <c r="AU457" s="217" t="s">
        <v>83</v>
      </c>
      <c r="AY457" s="19" t="s">
        <v>124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81</v>
      </c>
      <c r="BK457" s="218">
        <f>ROUND(I457*H457,2)</f>
        <v>0</v>
      </c>
      <c r="BL457" s="19" t="s">
        <v>131</v>
      </c>
      <c r="BM457" s="217" t="s">
        <v>708</v>
      </c>
    </row>
    <row r="458" s="13" customFormat="1">
      <c r="A458" s="13"/>
      <c r="B458" s="224"/>
      <c r="C458" s="225"/>
      <c r="D458" s="226" t="s">
        <v>135</v>
      </c>
      <c r="E458" s="227" t="s">
        <v>19</v>
      </c>
      <c r="F458" s="228" t="s">
        <v>448</v>
      </c>
      <c r="G458" s="225"/>
      <c r="H458" s="227" t="s">
        <v>19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135</v>
      </c>
      <c r="AU458" s="234" t="s">
        <v>83</v>
      </c>
      <c r="AV458" s="13" t="s">
        <v>81</v>
      </c>
      <c r="AW458" s="13" t="s">
        <v>35</v>
      </c>
      <c r="AX458" s="13" t="s">
        <v>73</v>
      </c>
      <c r="AY458" s="234" t="s">
        <v>124</v>
      </c>
    </row>
    <row r="459" s="13" customFormat="1">
      <c r="A459" s="13"/>
      <c r="B459" s="224"/>
      <c r="C459" s="225"/>
      <c r="D459" s="226" t="s">
        <v>135</v>
      </c>
      <c r="E459" s="227" t="s">
        <v>19</v>
      </c>
      <c r="F459" s="228" t="s">
        <v>653</v>
      </c>
      <c r="G459" s="225"/>
      <c r="H459" s="227" t="s">
        <v>19</v>
      </c>
      <c r="I459" s="229"/>
      <c r="J459" s="225"/>
      <c r="K459" s="225"/>
      <c r="L459" s="230"/>
      <c r="M459" s="231"/>
      <c r="N459" s="232"/>
      <c r="O459" s="232"/>
      <c r="P459" s="232"/>
      <c r="Q459" s="232"/>
      <c r="R459" s="232"/>
      <c r="S459" s="232"/>
      <c r="T459" s="23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4" t="s">
        <v>135</v>
      </c>
      <c r="AU459" s="234" t="s">
        <v>83</v>
      </c>
      <c r="AV459" s="13" t="s">
        <v>81</v>
      </c>
      <c r="AW459" s="13" t="s">
        <v>35</v>
      </c>
      <c r="AX459" s="13" t="s">
        <v>73</v>
      </c>
      <c r="AY459" s="234" t="s">
        <v>124</v>
      </c>
    </row>
    <row r="460" s="14" customFormat="1">
      <c r="A460" s="14"/>
      <c r="B460" s="235"/>
      <c r="C460" s="236"/>
      <c r="D460" s="226" t="s">
        <v>135</v>
      </c>
      <c r="E460" s="237" t="s">
        <v>19</v>
      </c>
      <c r="F460" s="238" t="s">
        <v>709</v>
      </c>
      <c r="G460" s="236"/>
      <c r="H460" s="239">
        <v>3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135</v>
      </c>
      <c r="AU460" s="245" t="s">
        <v>83</v>
      </c>
      <c r="AV460" s="14" t="s">
        <v>83</v>
      </c>
      <c r="AW460" s="14" t="s">
        <v>35</v>
      </c>
      <c r="AX460" s="14" t="s">
        <v>73</v>
      </c>
      <c r="AY460" s="245" t="s">
        <v>124</v>
      </c>
    </row>
    <row r="461" s="15" customFormat="1">
      <c r="A461" s="15"/>
      <c r="B461" s="263"/>
      <c r="C461" s="264"/>
      <c r="D461" s="226" t="s">
        <v>135</v>
      </c>
      <c r="E461" s="265" t="s">
        <v>19</v>
      </c>
      <c r="F461" s="266" t="s">
        <v>417</v>
      </c>
      <c r="G461" s="264"/>
      <c r="H461" s="267">
        <v>3</v>
      </c>
      <c r="I461" s="268"/>
      <c r="J461" s="264"/>
      <c r="K461" s="264"/>
      <c r="L461" s="269"/>
      <c r="M461" s="270"/>
      <c r="N461" s="271"/>
      <c r="O461" s="271"/>
      <c r="P461" s="271"/>
      <c r="Q461" s="271"/>
      <c r="R461" s="271"/>
      <c r="S461" s="271"/>
      <c r="T461" s="272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3" t="s">
        <v>135</v>
      </c>
      <c r="AU461" s="273" t="s">
        <v>83</v>
      </c>
      <c r="AV461" s="15" t="s">
        <v>131</v>
      </c>
      <c r="AW461" s="15" t="s">
        <v>35</v>
      </c>
      <c r="AX461" s="15" t="s">
        <v>81</v>
      </c>
      <c r="AY461" s="273" t="s">
        <v>124</v>
      </c>
    </row>
    <row r="462" s="2" customFormat="1" ht="16.5" customHeight="1">
      <c r="A462" s="40"/>
      <c r="B462" s="41"/>
      <c r="C462" s="246" t="s">
        <v>710</v>
      </c>
      <c r="D462" s="246" t="s">
        <v>181</v>
      </c>
      <c r="E462" s="247" t="s">
        <v>340</v>
      </c>
      <c r="F462" s="248" t="s">
        <v>711</v>
      </c>
      <c r="G462" s="249" t="s">
        <v>326</v>
      </c>
      <c r="H462" s="250">
        <v>60</v>
      </c>
      <c r="I462" s="251"/>
      <c r="J462" s="252">
        <f>ROUND(I462*H462,2)</f>
        <v>0</v>
      </c>
      <c r="K462" s="248" t="s">
        <v>19</v>
      </c>
      <c r="L462" s="253"/>
      <c r="M462" s="254" t="s">
        <v>19</v>
      </c>
      <c r="N462" s="255" t="s">
        <v>44</v>
      </c>
      <c r="O462" s="86"/>
      <c r="P462" s="215">
        <f>O462*H462</f>
        <v>0</v>
      </c>
      <c r="Q462" s="215">
        <v>0.0035000000000000001</v>
      </c>
      <c r="R462" s="215">
        <f>Q462*H462</f>
        <v>0.20999999999999999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173</v>
      </c>
      <c r="AT462" s="217" t="s">
        <v>181</v>
      </c>
      <c r="AU462" s="217" t="s">
        <v>83</v>
      </c>
      <c r="AY462" s="19" t="s">
        <v>124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81</v>
      </c>
      <c r="BK462" s="218">
        <f>ROUND(I462*H462,2)</f>
        <v>0</v>
      </c>
      <c r="BL462" s="19" t="s">
        <v>131</v>
      </c>
      <c r="BM462" s="217" t="s">
        <v>712</v>
      </c>
    </row>
    <row r="463" s="13" customFormat="1">
      <c r="A463" s="13"/>
      <c r="B463" s="224"/>
      <c r="C463" s="225"/>
      <c r="D463" s="226" t="s">
        <v>135</v>
      </c>
      <c r="E463" s="227" t="s">
        <v>19</v>
      </c>
      <c r="F463" s="228" t="s">
        <v>448</v>
      </c>
      <c r="G463" s="225"/>
      <c r="H463" s="227" t="s">
        <v>19</v>
      </c>
      <c r="I463" s="229"/>
      <c r="J463" s="225"/>
      <c r="K463" s="225"/>
      <c r="L463" s="230"/>
      <c r="M463" s="231"/>
      <c r="N463" s="232"/>
      <c r="O463" s="232"/>
      <c r="P463" s="232"/>
      <c r="Q463" s="232"/>
      <c r="R463" s="232"/>
      <c r="S463" s="232"/>
      <c r="T463" s="23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4" t="s">
        <v>135</v>
      </c>
      <c r="AU463" s="234" t="s">
        <v>83</v>
      </c>
      <c r="AV463" s="13" t="s">
        <v>81</v>
      </c>
      <c r="AW463" s="13" t="s">
        <v>35</v>
      </c>
      <c r="AX463" s="13" t="s">
        <v>73</v>
      </c>
      <c r="AY463" s="234" t="s">
        <v>124</v>
      </c>
    </row>
    <row r="464" s="13" customFormat="1">
      <c r="A464" s="13"/>
      <c r="B464" s="224"/>
      <c r="C464" s="225"/>
      <c r="D464" s="226" t="s">
        <v>135</v>
      </c>
      <c r="E464" s="227" t="s">
        <v>19</v>
      </c>
      <c r="F464" s="228" t="s">
        <v>653</v>
      </c>
      <c r="G464" s="225"/>
      <c r="H464" s="227" t="s">
        <v>19</v>
      </c>
      <c r="I464" s="229"/>
      <c r="J464" s="225"/>
      <c r="K464" s="225"/>
      <c r="L464" s="230"/>
      <c r="M464" s="231"/>
      <c r="N464" s="232"/>
      <c r="O464" s="232"/>
      <c r="P464" s="232"/>
      <c r="Q464" s="232"/>
      <c r="R464" s="232"/>
      <c r="S464" s="232"/>
      <c r="T464" s="23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4" t="s">
        <v>135</v>
      </c>
      <c r="AU464" s="234" t="s">
        <v>83</v>
      </c>
      <c r="AV464" s="13" t="s">
        <v>81</v>
      </c>
      <c r="AW464" s="13" t="s">
        <v>35</v>
      </c>
      <c r="AX464" s="13" t="s">
        <v>73</v>
      </c>
      <c r="AY464" s="234" t="s">
        <v>124</v>
      </c>
    </row>
    <row r="465" s="14" customFormat="1">
      <c r="A465" s="14"/>
      <c r="B465" s="235"/>
      <c r="C465" s="236"/>
      <c r="D465" s="226" t="s">
        <v>135</v>
      </c>
      <c r="E465" s="237" t="s">
        <v>19</v>
      </c>
      <c r="F465" s="238" t="s">
        <v>713</v>
      </c>
      <c r="G465" s="236"/>
      <c r="H465" s="239">
        <v>60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5" t="s">
        <v>135</v>
      </c>
      <c r="AU465" s="245" t="s">
        <v>83</v>
      </c>
      <c r="AV465" s="14" t="s">
        <v>83</v>
      </c>
      <c r="AW465" s="14" t="s">
        <v>35</v>
      </c>
      <c r="AX465" s="14" t="s">
        <v>81</v>
      </c>
      <c r="AY465" s="245" t="s">
        <v>124</v>
      </c>
    </row>
    <row r="466" s="2" customFormat="1" ht="16.5" customHeight="1">
      <c r="A466" s="40"/>
      <c r="B466" s="41"/>
      <c r="C466" s="246" t="s">
        <v>714</v>
      </c>
      <c r="D466" s="246" t="s">
        <v>181</v>
      </c>
      <c r="E466" s="247" t="s">
        <v>343</v>
      </c>
      <c r="F466" s="248" t="s">
        <v>715</v>
      </c>
      <c r="G466" s="249" t="s">
        <v>326</v>
      </c>
      <c r="H466" s="250">
        <v>60</v>
      </c>
      <c r="I466" s="251"/>
      <c r="J466" s="252">
        <f>ROUND(I466*H466,2)</f>
        <v>0</v>
      </c>
      <c r="K466" s="248" t="s">
        <v>19</v>
      </c>
      <c r="L466" s="253"/>
      <c r="M466" s="254" t="s">
        <v>19</v>
      </c>
      <c r="N466" s="255" t="s">
        <v>44</v>
      </c>
      <c r="O466" s="86"/>
      <c r="P466" s="215">
        <f>O466*H466</f>
        <v>0</v>
      </c>
      <c r="Q466" s="215">
        <v>0.0035000000000000001</v>
      </c>
      <c r="R466" s="215">
        <f>Q466*H466</f>
        <v>0.20999999999999999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173</v>
      </c>
      <c r="AT466" s="217" t="s">
        <v>181</v>
      </c>
      <c r="AU466" s="217" t="s">
        <v>83</v>
      </c>
      <c r="AY466" s="19" t="s">
        <v>124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81</v>
      </c>
      <c r="BK466" s="218">
        <f>ROUND(I466*H466,2)</f>
        <v>0</v>
      </c>
      <c r="BL466" s="19" t="s">
        <v>131</v>
      </c>
      <c r="BM466" s="217" t="s">
        <v>716</v>
      </c>
    </row>
    <row r="467" s="13" customFormat="1">
      <c r="A467" s="13"/>
      <c r="B467" s="224"/>
      <c r="C467" s="225"/>
      <c r="D467" s="226" t="s">
        <v>135</v>
      </c>
      <c r="E467" s="227" t="s">
        <v>19</v>
      </c>
      <c r="F467" s="228" t="s">
        <v>448</v>
      </c>
      <c r="G467" s="225"/>
      <c r="H467" s="227" t="s">
        <v>19</v>
      </c>
      <c r="I467" s="229"/>
      <c r="J467" s="225"/>
      <c r="K467" s="225"/>
      <c r="L467" s="230"/>
      <c r="M467" s="231"/>
      <c r="N467" s="232"/>
      <c r="O467" s="232"/>
      <c r="P467" s="232"/>
      <c r="Q467" s="232"/>
      <c r="R467" s="232"/>
      <c r="S467" s="232"/>
      <c r="T467" s="23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4" t="s">
        <v>135</v>
      </c>
      <c r="AU467" s="234" t="s">
        <v>83</v>
      </c>
      <c r="AV467" s="13" t="s">
        <v>81</v>
      </c>
      <c r="AW467" s="13" t="s">
        <v>35</v>
      </c>
      <c r="AX467" s="13" t="s">
        <v>73</v>
      </c>
      <c r="AY467" s="234" t="s">
        <v>124</v>
      </c>
    </row>
    <row r="468" s="13" customFormat="1">
      <c r="A468" s="13"/>
      <c r="B468" s="224"/>
      <c r="C468" s="225"/>
      <c r="D468" s="226" t="s">
        <v>135</v>
      </c>
      <c r="E468" s="227" t="s">
        <v>19</v>
      </c>
      <c r="F468" s="228" t="s">
        <v>653</v>
      </c>
      <c r="G468" s="225"/>
      <c r="H468" s="227" t="s">
        <v>19</v>
      </c>
      <c r="I468" s="229"/>
      <c r="J468" s="225"/>
      <c r="K468" s="225"/>
      <c r="L468" s="230"/>
      <c r="M468" s="231"/>
      <c r="N468" s="232"/>
      <c r="O468" s="232"/>
      <c r="P468" s="232"/>
      <c r="Q468" s="232"/>
      <c r="R468" s="232"/>
      <c r="S468" s="232"/>
      <c r="T468" s="23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4" t="s">
        <v>135</v>
      </c>
      <c r="AU468" s="234" t="s">
        <v>83</v>
      </c>
      <c r="AV468" s="13" t="s">
        <v>81</v>
      </c>
      <c r="AW468" s="13" t="s">
        <v>35</v>
      </c>
      <c r="AX468" s="13" t="s">
        <v>73</v>
      </c>
      <c r="AY468" s="234" t="s">
        <v>124</v>
      </c>
    </row>
    <row r="469" s="14" customFormat="1">
      <c r="A469" s="14"/>
      <c r="B469" s="235"/>
      <c r="C469" s="236"/>
      <c r="D469" s="226" t="s">
        <v>135</v>
      </c>
      <c r="E469" s="237" t="s">
        <v>19</v>
      </c>
      <c r="F469" s="238" t="s">
        <v>713</v>
      </c>
      <c r="G469" s="236"/>
      <c r="H469" s="239">
        <v>60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5" t="s">
        <v>135</v>
      </c>
      <c r="AU469" s="245" t="s">
        <v>83</v>
      </c>
      <c r="AV469" s="14" t="s">
        <v>83</v>
      </c>
      <c r="AW469" s="14" t="s">
        <v>35</v>
      </c>
      <c r="AX469" s="14" t="s">
        <v>81</v>
      </c>
      <c r="AY469" s="245" t="s">
        <v>124</v>
      </c>
    </row>
    <row r="470" s="2" customFormat="1" ht="16.5" customHeight="1">
      <c r="A470" s="40"/>
      <c r="B470" s="41"/>
      <c r="C470" s="246" t="s">
        <v>717</v>
      </c>
      <c r="D470" s="246" t="s">
        <v>181</v>
      </c>
      <c r="E470" s="247" t="s">
        <v>346</v>
      </c>
      <c r="F470" s="248" t="s">
        <v>718</v>
      </c>
      <c r="G470" s="249" t="s">
        <v>326</v>
      </c>
      <c r="H470" s="250">
        <v>15</v>
      </c>
      <c r="I470" s="251"/>
      <c r="J470" s="252">
        <f>ROUND(I470*H470,2)</f>
        <v>0</v>
      </c>
      <c r="K470" s="248" t="s">
        <v>19</v>
      </c>
      <c r="L470" s="253"/>
      <c r="M470" s="254" t="s">
        <v>19</v>
      </c>
      <c r="N470" s="255" t="s">
        <v>44</v>
      </c>
      <c r="O470" s="86"/>
      <c r="P470" s="215">
        <f>O470*H470</f>
        <v>0</v>
      </c>
      <c r="Q470" s="215">
        <v>0.031</v>
      </c>
      <c r="R470" s="215">
        <f>Q470*H470</f>
        <v>0.46499999999999997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173</v>
      </c>
      <c r="AT470" s="217" t="s">
        <v>181</v>
      </c>
      <c r="AU470" s="217" t="s">
        <v>83</v>
      </c>
      <c r="AY470" s="19" t="s">
        <v>124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81</v>
      </c>
      <c r="BK470" s="218">
        <f>ROUND(I470*H470,2)</f>
        <v>0</v>
      </c>
      <c r="BL470" s="19" t="s">
        <v>131</v>
      </c>
      <c r="BM470" s="217" t="s">
        <v>719</v>
      </c>
    </row>
    <row r="471" s="13" customFormat="1">
      <c r="A471" s="13"/>
      <c r="B471" s="224"/>
      <c r="C471" s="225"/>
      <c r="D471" s="226" t="s">
        <v>135</v>
      </c>
      <c r="E471" s="227" t="s">
        <v>19</v>
      </c>
      <c r="F471" s="228" t="s">
        <v>448</v>
      </c>
      <c r="G471" s="225"/>
      <c r="H471" s="227" t="s">
        <v>19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135</v>
      </c>
      <c r="AU471" s="234" t="s">
        <v>83</v>
      </c>
      <c r="AV471" s="13" t="s">
        <v>81</v>
      </c>
      <c r="AW471" s="13" t="s">
        <v>35</v>
      </c>
      <c r="AX471" s="13" t="s">
        <v>73</v>
      </c>
      <c r="AY471" s="234" t="s">
        <v>124</v>
      </c>
    </row>
    <row r="472" s="13" customFormat="1">
      <c r="A472" s="13"/>
      <c r="B472" s="224"/>
      <c r="C472" s="225"/>
      <c r="D472" s="226" t="s">
        <v>135</v>
      </c>
      <c r="E472" s="227" t="s">
        <v>19</v>
      </c>
      <c r="F472" s="228" t="s">
        <v>653</v>
      </c>
      <c r="G472" s="225"/>
      <c r="H472" s="227" t="s">
        <v>19</v>
      </c>
      <c r="I472" s="229"/>
      <c r="J472" s="225"/>
      <c r="K472" s="225"/>
      <c r="L472" s="230"/>
      <c r="M472" s="231"/>
      <c r="N472" s="232"/>
      <c r="O472" s="232"/>
      <c r="P472" s="232"/>
      <c r="Q472" s="232"/>
      <c r="R472" s="232"/>
      <c r="S472" s="232"/>
      <c r="T472" s="23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4" t="s">
        <v>135</v>
      </c>
      <c r="AU472" s="234" t="s">
        <v>83</v>
      </c>
      <c r="AV472" s="13" t="s">
        <v>81</v>
      </c>
      <c r="AW472" s="13" t="s">
        <v>35</v>
      </c>
      <c r="AX472" s="13" t="s">
        <v>73</v>
      </c>
      <c r="AY472" s="234" t="s">
        <v>124</v>
      </c>
    </row>
    <row r="473" s="14" customFormat="1">
      <c r="A473" s="14"/>
      <c r="B473" s="235"/>
      <c r="C473" s="236"/>
      <c r="D473" s="226" t="s">
        <v>135</v>
      </c>
      <c r="E473" s="237" t="s">
        <v>19</v>
      </c>
      <c r="F473" s="238" t="s">
        <v>720</v>
      </c>
      <c r="G473" s="236"/>
      <c r="H473" s="239">
        <v>15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5" t="s">
        <v>135</v>
      </c>
      <c r="AU473" s="245" t="s">
        <v>83</v>
      </c>
      <c r="AV473" s="14" t="s">
        <v>83</v>
      </c>
      <c r="AW473" s="14" t="s">
        <v>35</v>
      </c>
      <c r="AX473" s="14" t="s">
        <v>73</v>
      </c>
      <c r="AY473" s="245" t="s">
        <v>124</v>
      </c>
    </row>
    <row r="474" s="15" customFormat="1">
      <c r="A474" s="15"/>
      <c r="B474" s="263"/>
      <c r="C474" s="264"/>
      <c r="D474" s="226" t="s">
        <v>135</v>
      </c>
      <c r="E474" s="265" t="s">
        <v>19</v>
      </c>
      <c r="F474" s="266" t="s">
        <v>417</v>
      </c>
      <c r="G474" s="264"/>
      <c r="H474" s="267">
        <v>15</v>
      </c>
      <c r="I474" s="268"/>
      <c r="J474" s="264"/>
      <c r="K474" s="264"/>
      <c r="L474" s="269"/>
      <c r="M474" s="270"/>
      <c r="N474" s="271"/>
      <c r="O474" s="271"/>
      <c r="P474" s="271"/>
      <c r="Q474" s="271"/>
      <c r="R474" s="271"/>
      <c r="S474" s="271"/>
      <c r="T474" s="272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3" t="s">
        <v>135</v>
      </c>
      <c r="AU474" s="273" t="s">
        <v>83</v>
      </c>
      <c r="AV474" s="15" t="s">
        <v>131</v>
      </c>
      <c r="AW474" s="15" t="s">
        <v>35</v>
      </c>
      <c r="AX474" s="15" t="s">
        <v>81</v>
      </c>
      <c r="AY474" s="273" t="s">
        <v>124</v>
      </c>
    </row>
    <row r="475" s="2" customFormat="1" ht="16.5" customHeight="1">
      <c r="A475" s="40"/>
      <c r="B475" s="41"/>
      <c r="C475" s="206" t="s">
        <v>721</v>
      </c>
      <c r="D475" s="206" t="s">
        <v>126</v>
      </c>
      <c r="E475" s="207" t="s">
        <v>722</v>
      </c>
      <c r="F475" s="208" t="s">
        <v>723</v>
      </c>
      <c r="G475" s="209" t="s">
        <v>445</v>
      </c>
      <c r="H475" s="210">
        <v>7.5</v>
      </c>
      <c r="I475" s="211"/>
      <c r="J475" s="212">
        <f>ROUND(I475*H475,2)</f>
        <v>0</v>
      </c>
      <c r="K475" s="208" t="s">
        <v>130</v>
      </c>
      <c r="L475" s="46"/>
      <c r="M475" s="213" t="s">
        <v>19</v>
      </c>
      <c r="N475" s="214" t="s">
        <v>44</v>
      </c>
      <c r="O475" s="86"/>
      <c r="P475" s="215">
        <f>O475*H475</f>
        <v>0</v>
      </c>
      <c r="Q475" s="215">
        <v>0.43819000000000002</v>
      </c>
      <c r="R475" s="215">
        <f>Q475*H475</f>
        <v>3.2864250000000004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131</v>
      </c>
      <c r="AT475" s="217" t="s">
        <v>126</v>
      </c>
      <c r="AU475" s="217" t="s">
        <v>83</v>
      </c>
      <c r="AY475" s="19" t="s">
        <v>124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81</v>
      </c>
      <c r="BK475" s="218">
        <f>ROUND(I475*H475,2)</f>
        <v>0</v>
      </c>
      <c r="BL475" s="19" t="s">
        <v>131</v>
      </c>
      <c r="BM475" s="217" t="s">
        <v>724</v>
      </c>
    </row>
    <row r="476" s="2" customFormat="1">
      <c r="A476" s="40"/>
      <c r="B476" s="41"/>
      <c r="C476" s="42"/>
      <c r="D476" s="219" t="s">
        <v>133</v>
      </c>
      <c r="E476" s="42"/>
      <c r="F476" s="220" t="s">
        <v>725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133</v>
      </c>
      <c r="AU476" s="19" t="s">
        <v>83</v>
      </c>
    </row>
    <row r="477" s="13" customFormat="1">
      <c r="A477" s="13"/>
      <c r="B477" s="224"/>
      <c r="C477" s="225"/>
      <c r="D477" s="226" t="s">
        <v>135</v>
      </c>
      <c r="E477" s="227" t="s">
        <v>19</v>
      </c>
      <c r="F477" s="228" t="s">
        <v>448</v>
      </c>
      <c r="G477" s="225"/>
      <c r="H477" s="227" t="s">
        <v>19</v>
      </c>
      <c r="I477" s="229"/>
      <c r="J477" s="225"/>
      <c r="K477" s="225"/>
      <c r="L477" s="230"/>
      <c r="M477" s="231"/>
      <c r="N477" s="232"/>
      <c r="O477" s="232"/>
      <c r="P477" s="232"/>
      <c r="Q477" s="232"/>
      <c r="R477" s="232"/>
      <c r="S477" s="232"/>
      <c r="T477" s="23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4" t="s">
        <v>135</v>
      </c>
      <c r="AU477" s="234" t="s">
        <v>83</v>
      </c>
      <c r="AV477" s="13" t="s">
        <v>81</v>
      </c>
      <c r="AW477" s="13" t="s">
        <v>35</v>
      </c>
      <c r="AX477" s="13" t="s">
        <v>73</v>
      </c>
      <c r="AY477" s="234" t="s">
        <v>124</v>
      </c>
    </row>
    <row r="478" s="13" customFormat="1">
      <c r="A478" s="13"/>
      <c r="B478" s="224"/>
      <c r="C478" s="225"/>
      <c r="D478" s="226" t="s">
        <v>135</v>
      </c>
      <c r="E478" s="227" t="s">
        <v>19</v>
      </c>
      <c r="F478" s="228" t="s">
        <v>653</v>
      </c>
      <c r="G478" s="225"/>
      <c r="H478" s="227" t="s">
        <v>19</v>
      </c>
      <c r="I478" s="229"/>
      <c r="J478" s="225"/>
      <c r="K478" s="225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135</v>
      </c>
      <c r="AU478" s="234" t="s">
        <v>83</v>
      </c>
      <c r="AV478" s="13" t="s">
        <v>81</v>
      </c>
      <c r="AW478" s="13" t="s">
        <v>35</v>
      </c>
      <c r="AX478" s="13" t="s">
        <v>73</v>
      </c>
      <c r="AY478" s="234" t="s">
        <v>124</v>
      </c>
    </row>
    <row r="479" s="14" customFormat="1">
      <c r="A479" s="14"/>
      <c r="B479" s="235"/>
      <c r="C479" s="236"/>
      <c r="D479" s="226" t="s">
        <v>135</v>
      </c>
      <c r="E479" s="237" t="s">
        <v>19</v>
      </c>
      <c r="F479" s="238" t="s">
        <v>726</v>
      </c>
      <c r="G479" s="236"/>
      <c r="H479" s="239">
        <v>7.5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135</v>
      </c>
      <c r="AU479" s="245" t="s">
        <v>83</v>
      </c>
      <c r="AV479" s="14" t="s">
        <v>83</v>
      </c>
      <c r="AW479" s="14" t="s">
        <v>35</v>
      </c>
      <c r="AX479" s="14" t="s">
        <v>81</v>
      </c>
      <c r="AY479" s="245" t="s">
        <v>124</v>
      </c>
    </row>
    <row r="480" s="2" customFormat="1" ht="21.75" customHeight="1">
      <c r="A480" s="40"/>
      <c r="B480" s="41"/>
      <c r="C480" s="206" t="s">
        <v>473</v>
      </c>
      <c r="D480" s="206" t="s">
        <v>126</v>
      </c>
      <c r="E480" s="207" t="s">
        <v>727</v>
      </c>
      <c r="F480" s="208" t="s">
        <v>728</v>
      </c>
      <c r="G480" s="209" t="s">
        <v>129</v>
      </c>
      <c r="H480" s="210">
        <v>350</v>
      </c>
      <c r="I480" s="211"/>
      <c r="J480" s="212">
        <f>ROUND(I480*H480,2)</f>
        <v>0</v>
      </c>
      <c r="K480" s="208" t="s">
        <v>130</v>
      </c>
      <c r="L480" s="46"/>
      <c r="M480" s="213" t="s">
        <v>19</v>
      </c>
      <c r="N480" s="214" t="s">
        <v>44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0.01</v>
      </c>
      <c r="T480" s="216">
        <f>S480*H480</f>
        <v>3.5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131</v>
      </c>
      <c r="AT480" s="217" t="s">
        <v>126</v>
      </c>
      <c r="AU480" s="217" t="s">
        <v>83</v>
      </c>
      <c r="AY480" s="19" t="s">
        <v>124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81</v>
      </c>
      <c r="BK480" s="218">
        <f>ROUND(I480*H480,2)</f>
        <v>0</v>
      </c>
      <c r="BL480" s="19" t="s">
        <v>131</v>
      </c>
      <c r="BM480" s="217" t="s">
        <v>729</v>
      </c>
    </row>
    <row r="481" s="2" customFormat="1">
      <c r="A481" s="40"/>
      <c r="B481" s="41"/>
      <c r="C481" s="42"/>
      <c r="D481" s="219" t="s">
        <v>133</v>
      </c>
      <c r="E481" s="42"/>
      <c r="F481" s="220" t="s">
        <v>730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133</v>
      </c>
      <c r="AU481" s="19" t="s">
        <v>83</v>
      </c>
    </row>
    <row r="482" s="13" customFormat="1">
      <c r="A482" s="13"/>
      <c r="B482" s="224"/>
      <c r="C482" s="225"/>
      <c r="D482" s="226" t="s">
        <v>135</v>
      </c>
      <c r="E482" s="227" t="s">
        <v>19</v>
      </c>
      <c r="F482" s="228" t="s">
        <v>731</v>
      </c>
      <c r="G482" s="225"/>
      <c r="H482" s="227" t="s">
        <v>19</v>
      </c>
      <c r="I482" s="229"/>
      <c r="J482" s="225"/>
      <c r="K482" s="225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135</v>
      </c>
      <c r="AU482" s="234" t="s">
        <v>83</v>
      </c>
      <c r="AV482" s="13" t="s">
        <v>81</v>
      </c>
      <c r="AW482" s="13" t="s">
        <v>35</v>
      </c>
      <c r="AX482" s="13" t="s">
        <v>73</v>
      </c>
      <c r="AY482" s="234" t="s">
        <v>124</v>
      </c>
    </row>
    <row r="483" s="14" customFormat="1">
      <c r="A483" s="14"/>
      <c r="B483" s="235"/>
      <c r="C483" s="236"/>
      <c r="D483" s="226" t="s">
        <v>135</v>
      </c>
      <c r="E483" s="237" t="s">
        <v>19</v>
      </c>
      <c r="F483" s="238" t="s">
        <v>732</v>
      </c>
      <c r="G483" s="236"/>
      <c r="H483" s="239">
        <v>350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135</v>
      </c>
      <c r="AU483" s="245" t="s">
        <v>83</v>
      </c>
      <c r="AV483" s="14" t="s">
        <v>83</v>
      </c>
      <c r="AW483" s="14" t="s">
        <v>35</v>
      </c>
      <c r="AX483" s="14" t="s">
        <v>81</v>
      </c>
      <c r="AY483" s="245" t="s">
        <v>124</v>
      </c>
    </row>
    <row r="484" s="12" customFormat="1" ht="22.8" customHeight="1">
      <c r="A484" s="12"/>
      <c r="B484" s="190"/>
      <c r="C484" s="191"/>
      <c r="D484" s="192" t="s">
        <v>72</v>
      </c>
      <c r="E484" s="204" t="s">
        <v>229</v>
      </c>
      <c r="F484" s="204" t="s">
        <v>230</v>
      </c>
      <c r="G484" s="191"/>
      <c r="H484" s="191"/>
      <c r="I484" s="194"/>
      <c r="J484" s="205">
        <f>BK484</f>
        <v>0</v>
      </c>
      <c r="K484" s="191"/>
      <c r="L484" s="196"/>
      <c r="M484" s="197"/>
      <c r="N484" s="198"/>
      <c r="O484" s="198"/>
      <c r="P484" s="199">
        <f>SUM(P485:P488)</f>
        <v>0</v>
      </c>
      <c r="Q484" s="198"/>
      <c r="R484" s="199">
        <f>SUM(R485:R488)</f>
        <v>0</v>
      </c>
      <c r="S484" s="198"/>
      <c r="T484" s="200">
        <f>SUM(T485:T488)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01" t="s">
        <v>81</v>
      </c>
      <c r="AT484" s="202" t="s">
        <v>72</v>
      </c>
      <c r="AU484" s="202" t="s">
        <v>81</v>
      </c>
      <c r="AY484" s="201" t="s">
        <v>124</v>
      </c>
      <c r="BK484" s="203">
        <f>SUM(BK485:BK488)</f>
        <v>0</v>
      </c>
    </row>
    <row r="485" s="2" customFormat="1" ht="24.15" customHeight="1">
      <c r="A485" s="40"/>
      <c r="B485" s="41"/>
      <c r="C485" s="206" t="s">
        <v>733</v>
      </c>
      <c r="D485" s="206" t="s">
        <v>126</v>
      </c>
      <c r="E485" s="207" t="s">
        <v>734</v>
      </c>
      <c r="F485" s="208" t="s">
        <v>735</v>
      </c>
      <c r="G485" s="209" t="s">
        <v>225</v>
      </c>
      <c r="H485" s="210">
        <v>2813.098</v>
      </c>
      <c r="I485" s="211"/>
      <c r="J485" s="212">
        <f>ROUND(I485*H485,2)</f>
        <v>0</v>
      </c>
      <c r="K485" s="208" t="s">
        <v>130</v>
      </c>
      <c r="L485" s="46"/>
      <c r="M485" s="213" t="s">
        <v>19</v>
      </c>
      <c r="N485" s="214" t="s">
        <v>44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</v>
      </c>
      <c r="T485" s="216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131</v>
      </c>
      <c r="AT485" s="217" t="s">
        <v>126</v>
      </c>
      <c r="AU485" s="217" t="s">
        <v>83</v>
      </c>
      <c r="AY485" s="19" t="s">
        <v>124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81</v>
      </c>
      <c r="BK485" s="218">
        <f>ROUND(I485*H485,2)</f>
        <v>0</v>
      </c>
      <c r="BL485" s="19" t="s">
        <v>131</v>
      </c>
      <c r="BM485" s="217" t="s">
        <v>736</v>
      </c>
    </row>
    <row r="486" s="2" customFormat="1">
      <c r="A486" s="40"/>
      <c r="B486" s="41"/>
      <c r="C486" s="42"/>
      <c r="D486" s="219" t="s">
        <v>133</v>
      </c>
      <c r="E486" s="42"/>
      <c r="F486" s="220" t="s">
        <v>737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133</v>
      </c>
      <c r="AU486" s="19" t="s">
        <v>83</v>
      </c>
    </row>
    <row r="487" s="2" customFormat="1" ht="24.15" customHeight="1">
      <c r="A487" s="40"/>
      <c r="B487" s="41"/>
      <c r="C487" s="206" t="s">
        <v>738</v>
      </c>
      <c r="D487" s="206" t="s">
        <v>126</v>
      </c>
      <c r="E487" s="207" t="s">
        <v>739</v>
      </c>
      <c r="F487" s="208" t="s">
        <v>740</v>
      </c>
      <c r="G487" s="209" t="s">
        <v>225</v>
      </c>
      <c r="H487" s="210">
        <v>2813.098</v>
      </c>
      <c r="I487" s="211"/>
      <c r="J487" s="212">
        <f>ROUND(I487*H487,2)</f>
        <v>0</v>
      </c>
      <c r="K487" s="208" t="s">
        <v>130</v>
      </c>
      <c r="L487" s="46"/>
      <c r="M487" s="213" t="s">
        <v>19</v>
      </c>
      <c r="N487" s="214" t="s">
        <v>44</v>
      </c>
      <c r="O487" s="86"/>
      <c r="P487" s="215">
        <f>O487*H487</f>
        <v>0</v>
      </c>
      <c r="Q487" s="215">
        <v>0</v>
      </c>
      <c r="R487" s="215">
        <f>Q487*H487</f>
        <v>0</v>
      </c>
      <c r="S487" s="215">
        <v>0</v>
      </c>
      <c r="T487" s="216">
        <f>S487*H487</f>
        <v>0</v>
      </c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R487" s="217" t="s">
        <v>131</v>
      </c>
      <c r="AT487" s="217" t="s">
        <v>126</v>
      </c>
      <c r="AU487" s="217" t="s">
        <v>83</v>
      </c>
      <c r="AY487" s="19" t="s">
        <v>124</v>
      </c>
      <c r="BE487" s="218">
        <f>IF(N487="základní",J487,0)</f>
        <v>0</v>
      </c>
      <c r="BF487" s="218">
        <f>IF(N487="snížená",J487,0)</f>
        <v>0</v>
      </c>
      <c r="BG487" s="218">
        <f>IF(N487="zákl. přenesená",J487,0)</f>
        <v>0</v>
      </c>
      <c r="BH487" s="218">
        <f>IF(N487="sníž. přenesená",J487,0)</f>
        <v>0</v>
      </c>
      <c r="BI487" s="218">
        <f>IF(N487="nulová",J487,0)</f>
        <v>0</v>
      </c>
      <c r="BJ487" s="19" t="s">
        <v>81</v>
      </c>
      <c r="BK487" s="218">
        <f>ROUND(I487*H487,2)</f>
        <v>0</v>
      </c>
      <c r="BL487" s="19" t="s">
        <v>131</v>
      </c>
      <c r="BM487" s="217" t="s">
        <v>741</v>
      </c>
    </row>
    <row r="488" s="2" customFormat="1">
      <c r="A488" s="40"/>
      <c r="B488" s="41"/>
      <c r="C488" s="42"/>
      <c r="D488" s="219" t="s">
        <v>133</v>
      </c>
      <c r="E488" s="42"/>
      <c r="F488" s="220" t="s">
        <v>742</v>
      </c>
      <c r="G488" s="42"/>
      <c r="H488" s="42"/>
      <c r="I488" s="221"/>
      <c r="J488" s="42"/>
      <c r="K488" s="42"/>
      <c r="L488" s="46"/>
      <c r="M488" s="222"/>
      <c r="N488" s="223"/>
      <c r="O488" s="86"/>
      <c r="P488" s="86"/>
      <c r="Q488" s="86"/>
      <c r="R488" s="86"/>
      <c r="S488" s="86"/>
      <c r="T488" s="87"/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T488" s="19" t="s">
        <v>133</v>
      </c>
      <c r="AU488" s="19" t="s">
        <v>83</v>
      </c>
    </row>
    <row r="489" s="12" customFormat="1" ht="25.92" customHeight="1">
      <c r="A489" s="12"/>
      <c r="B489" s="190"/>
      <c r="C489" s="191"/>
      <c r="D489" s="192" t="s">
        <v>72</v>
      </c>
      <c r="E489" s="193" t="s">
        <v>236</v>
      </c>
      <c r="F489" s="193" t="s">
        <v>237</v>
      </c>
      <c r="G489" s="191"/>
      <c r="H489" s="191"/>
      <c r="I489" s="194"/>
      <c r="J489" s="195">
        <f>BK489</f>
        <v>0</v>
      </c>
      <c r="K489" s="191"/>
      <c r="L489" s="196"/>
      <c r="M489" s="197"/>
      <c r="N489" s="198"/>
      <c r="O489" s="198"/>
      <c r="P489" s="199">
        <f>P490+P512+P522+P538</f>
        <v>0</v>
      </c>
      <c r="Q489" s="198"/>
      <c r="R489" s="199">
        <f>R490+R512+R522+R538</f>
        <v>0</v>
      </c>
      <c r="S489" s="198"/>
      <c r="T489" s="200">
        <f>T490+T512+T522+T538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01" t="s">
        <v>154</v>
      </c>
      <c r="AT489" s="202" t="s">
        <v>72</v>
      </c>
      <c r="AU489" s="202" t="s">
        <v>73</v>
      </c>
      <c r="AY489" s="201" t="s">
        <v>124</v>
      </c>
      <c r="BK489" s="203">
        <f>BK490+BK512+BK522+BK538</f>
        <v>0</v>
      </c>
    </row>
    <row r="490" s="12" customFormat="1" ht="22.8" customHeight="1">
      <c r="A490" s="12"/>
      <c r="B490" s="190"/>
      <c r="C490" s="191"/>
      <c r="D490" s="192" t="s">
        <v>72</v>
      </c>
      <c r="E490" s="204" t="s">
        <v>238</v>
      </c>
      <c r="F490" s="204" t="s">
        <v>239</v>
      </c>
      <c r="G490" s="191"/>
      <c r="H490" s="191"/>
      <c r="I490" s="194"/>
      <c r="J490" s="205">
        <f>BK490</f>
        <v>0</v>
      </c>
      <c r="K490" s="191"/>
      <c r="L490" s="196"/>
      <c r="M490" s="197"/>
      <c r="N490" s="198"/>
      <c r="O490" s="198"/>
      <c r="P490" s="199">
        <f>SUM(P491:P511)</f>
        <v>0</v>
      </c>
      <c r="Q490" s="198"/>
      <c r="R490" s="199">
        <f>SUM(R491:R511)</f>
        <v>0</v>
      </c>
      <c r="S490" s="198"/>
      <c r="T490" s="200">
        <f>SUM(T491:T511)</f>
        <v>0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01" t="s">
        <v>154</v>
      </c>
      <c r="AT490" s="202" t="s">
        <v>72</v>
      </c>
      <c r="AU490" s="202" t="s">
        <v>81</v>
      </c>
      <c r="AY490" s="201" t="s">
        <v>124</v>
      </c>
      <c r="BK490" s="203">
        <f>SUM(BK491:BK511)</f>
        <v>0</v>
      </c>
    </row>
    <row r="491" s="2" customFormat="1" ht="16.5" customHeight="1">
      <c r="A491" s="40"/>
      <c r="B491" s="41"/>
      <c r="C491" s="206" t="s">
        <v>743</v>
      </c>
      <c r="D491" s="206" t="s">
        <v>126</v>
      </c>
      <c r="E491" s="207" t="s">
        <v>744</v>
      </c>
      <c r="F491" s="208" t="s">
        <v>745</v>
      </c>
      <c r="G491" s="209" t="s">
        <v>243</v>
      </c>
      <c r="H491" s="210">
        <v>1</v>
      </c>
      <c r="I491" s="211"/>
      <c r="J491" s="212">
        <f>ROUND(I491*H491,2)</f>
        <v>0</v>
      </c>
      <c r="K491" s="208" t="s">
        <v>130</v>
      </c>
      <c r="L491" s="46"/>
      <c r="M491" s="213" t="s">
        <v>19</v>
      </c>
      <c r="N491" s="214" t="s">
        <v>44</v>
      </c>
      <c r="O491" s="86"/>
      <c r="P491" s="215">
        <f>O491*H491</f>
        <v>0</v>
      </c>
      <c r="Q491" s="215">
        <v>0</v>
      </c>
      <c r="R491" s="215">
        <f>Q491*H491</f>
        <v>0</v>
      </c>
      <c r="S491" s="215">
        <v>0</v>
      </c>
      <c r="T491" s="21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17" t="s">
        <v>244</v>
      </c>
      <c r="AT491" s="217" t="s">
        <v>126</v>
      </c>
      <c r="AU491" s="217" t="s">
        <v>83</v>
      </c>
      <c r="AY491" s="19" t="s">
        <v>124</v>
      </c>
      <c r="BE491" s="218">
        <f>IF(N491="základní",J491,0)</f>
        <v>0</v>
      </c>
      <c r="BF491" s="218">
        <f>IF(N491="snížená",J491,0)</f>
        <v>0</v>
      </c>
      <c r="BG491" s="218">
        <f>IF(N491="zákl. přenesená",J491,0)</f>
        <v>0</v>
      </c>
      <c r="BH491" s="218">
        <f>IF(N491="sníž. přenesená",J491,0)</f>
        <v>0</v>
      </c>
      <c r="BI491" s="218">
        <f>IF(N491="nulová",J491,0)</f>
        <v>0</v>
      </c>
      <c r="BJ491" s="19" t="s">
        <v>81</v>
      </c>
      <c r="BK491" s="218">
        <f>ROUND(I491*H491,2)</f>
        <v>0</v>
      </c>
      <c r="BL491" s="19" t="s">
        <v>244</v>
      </c>
      <c r="BM491" s="217" t="s">
        <v>746</v>
      </c>
    </row>
    <row r="492" s="2" customFormat="1">
      <c r="A492" s="40"/>
      <c r="B492" s="41"/>
      <c r="C492" s="42"/>
      <c r="D492" s="219" t="s">
        <v>133</v>
      </c>
      <c r="E492" s="42"/>
      <c r="F492" s="220" t="s">
        <v>747</v>
      </c>
      <c r="G492" s="42"/>
      <c r="H492" s="42"/>
      <c r="I492" s="221"/>
      <c r="J492" s="42"/>
      <c r="K492" s="42"/>
      <c r="L492" s="46"/>
      <c r="M492" s="222"/>
      <c r="N492" s="22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133</v>
      </c>
      <c r="AU492" s="19" t="s">
        <v>83</v>
      </c>
    </row>
    <row r="493" s="13" customFormat="1">
      <c r="A493" s="13"/>
      <c r="B493" s="224"/>
      <c r="C493" s="225"/>
      <c r="D493" s="226" t="s">
        <v>135</v>
      </c>
      <c r="E493" s="227" t="s">
        <v>19</v>
      </c>
      <c r="F493" s="228" t="s">
        <v>748</v>
      </c>
      <c r="G493" s="225"/>
      <c r="H493" s="227" t="s">
        <v>19</v>
      </c>
      <c r="I493" s="229"/>
      <c r="J493" s="225"/>
      <c r="K493" s="225"/>
      <c r="L493" s="230"/>
      <c r="M493" s="231"/>
      <c r="N493" s="232"/>
      <c r="O493" s="232"/>
      <c r="P493" s="232"/>
      <c r="Q493" s="232"/>
      <c r="R493" s="232"/>
      <c r="S493" s="232"/>
      <c r="T493" s="23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4" t="s">
        <v>135</v>
      </c>
      <c r="AU493" s="234" t="s">
        <v>83</v>
      </c>
      <c r="AV493" s="13" t="s">
        <v>81</v>
      </c>
      <c r="AW493" s="13" t="s">
        <v>35</v>
      </c>
      <c r="AX493" s="13" t="s">
        <v>73</v>
      </c>
      <c r="AY493" s="234" t="s">
        <v>124</v>
      </c>
    </row>
    <row r="494" s="14" customFormat="1">
      <c r="A494" s="14"/>
      <c r="B494" s="235"/>
      <c r="C494" s="236"/>
      <c r="D494" s="226" t="s">
        <v>135</v>
      </c>
      <c r="E494" s="237" t="s">
        <v>19</v>
      </c>
      <c r="F494" s="238" t="s">
        <v>81</v>
      </c>
      <c r="G494" s="236"/>
      <c r="H494" s="239">
        <v>1</v>
      </c>
      <c r="I494" s="240"/>
      <c r="J494" s="236"/>
      <c r="K494" s="236"/>
      <c r="L494" s="241"/>
      <c r="M494" s="242"/>
      <c r="N494" s="243"/>
      <c r="O494" s="243"/>
      <c r="P494" s="243"/>
      <c r="Q494" s="243"/>
      <c r="R494" s="243"/>
      <c r="S494" s="243"/>
      <c r="T494" s="24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45" t="s">
        <v>135</v>
      </c>
      <c r="AU494" s="245" t="s">
        <v>83</v>
      </c>
      <c r="AV494" s="14" t="s">
        <v>83</v>
      </c>
      <c r="AW494" s="14" t="s">
        <v>35</v>
      </c>
      <c r="AX494" s="14" t="s">
        <v>81</v>
      </c>
      <c r="AY494" s="245" t="s">
        <v>124</v>
      </c>
    </row>
    <row r="495" s="2" customFormat="1" ht="16.5" customHeight="1">
      <c r="A495" s="40"/>
      <c r="B495" s="41"/>
      <c r="C495" s="206" t="s">
        <v>749</v>
      </c>
      <c r="D495" s="206" t="s">
        <v>126</v>
      </c>
      <c r="E495" s="207" t="s">
        <v>249</v>
      </c>
      <c r="F495" s="208" t="s">
        <v>250</v>
      </c>
      <c r="G495" s="209" t="s">
        <v>243</v>
      </c>
      <c r="H495" s="210">
        <v>1</v>
      </c>
      <c r="I495" s="211"/>
      <c r="J495" s="212">
        <f>ROUND(I495*H495,2)</f>
        <v>0</v>
      </c>
      <c r="K495" s="208" t="s">
        <v>130</v>
      </c>
      <c r="L495" s="46"/>
      <c r="M495" s="213" t="s">
        <v>19</v>
      </c>
      <c r="N495" s="214" t="s">
        <v>44</v>
      </c>
      <c r="O495" s="86"/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R495" s="217" t="s">
        <v>244</v>
      </c>
      <c r="AT495" s="217" t="s">
        <v>126</v>
      </c>
      <c r="AU495" s="217" t="s">
        <v>83</v>
      </c>
      <c r="AY495" s="19" t="s">
        <v>124</v>
      </c>
      <c r="BE495" s="218">
        <f>IF(N495="základní",J495,0)</f>
        <v>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9" t="s">
        <v>81</v>
      </c>
      <c r="BK495" s="218">
        <f>ROUND(I495*H495,2)</f>
        <v>0</v>
      </c>
      <c r="BL495" s="19" t="s">
        <v>244</v>
      </c>
      <c r="BM495" s="217" t="s">
        <v>750</v>
      </c>
    </row>
    <row r="496" s="2" customFormat="1">
      <c r="A496" s="40"/>
      <c r="B496" s="41"/>
      <c r="C496" s="42"/>
      <c r="D496" s="219" t="s">
        <v>133</v>
      </c>
      <c r="E496" s="42"/>
      <c r="F496" s="220" t="s">
        <v>252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133</v>
      </c>
      <c r="AU496" s="19" t="s">
        <v>83</v>
      </c>
    </row>
    <row r="497" s="13" customFormat="1">
      <c r="A497" s="13"/>
      <c r="B497" s="224"/>
      <c r="C497" s="225"/>
      <c r="D497" s="226" t="s">
        <v>135</v>
      </c>
      <c r="E497" s="227" t="s">
        <v>19</v>
      </c>
      <c r="F497" s="228" t="s">
        <v>253</v>
      </c>
      <c r="G497" s="225"/>
      <c r="H497" s="227" t="s">
        <v>19</v>
      </c>
      <c r="I497" s="229"/>
      <c r="J497" s="225"/>
      <c r="K497" s="225"/>
      <c r="L497" s="230"/>
      <c r="M497" s="231"/>
      <c r="N497" s="232"/>
      <c r="O497" s="232"/>
      <c r="P497" s="232"/>
      <c r="Q497" s="232"/>
      <c r="R497" s="232"/>
      <c r="S497" s="232"/>
      <c r="T497" s="23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4" t="s">
        <v>135</v>
      </c>
      <c r="AU497" s="234" t="s">
        <v>83</v>
      </c>
      <c r="AV497" s="13" t="s">
        <v>81</v>
      </c>
      <c r="AW497" s="13" t="s">
        <v>35</v>
      </c>
      <c r="AX497" s="13" t="s">
        <v>73</v>
      </c>
      <c r="AY497" s="234" t="s">
        <v>124</v>
      </c>
    </row>
    <row r="498" s="14" customFormat="1">
      <c r="A498" s="14"/>
      <c r="B498" s="235"/>
      <c r="C498" s="236"/>
      <c r="D498" s="226" t="s">
        <v>135</v>
      </c>
      <c r="E498" s="237" t="s">
        <v>19</v>
      </c>
      <c r="F498" s="238" t="s">
        <v>81</v>
      </c>
      <c r="G498" s="236"/>
      <c r="H498" s="239">
        <v>1</v>
      </c>
      <c r="I498" s="240"/>
      <c r="J498" s="236"/>
      <c r="K498" s="236"/>
      <c r="L498" s="241"/>
      <c r="M498" s="242"/>
      <c r="N498" s="243"/>
      <c r="O498" s="243"/>
      <c r="P498" s="243"/>
      <c r="Q498" s="243"/>
      <c r="R498" s="243"/>
      <c r="S498" s="243"/>
      <c r="T498" s="24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45" t="s">
        <v>135</v>
      </c>
      <c r="AU498" s="245" t="s">
        <v>83</v>
      </c>
      <c r="AV498" s="14" t="s">
        <v>83</v>
      </c>
      <c r="AW498" s="14" t="s">
        <v>35</v>
      </c>
      <c r="AX498" s="14" t="s">
        <v>81</v>
      </c>
      <c r="AY498" s="245" t="s">
        <v>124</v>
      </c>
    </row>
    <row r="499" s="2" customFormat="1" ht="16.5" customHeight="1">
      <c r="A499" s="40"/>
      <c r="B499" s="41"/>
      <c r="C499" s="206" t="s">
        <v>751</v>
      </c>
      <c r="D499" s="206" t="s">
        <v>126</v>
      </c>
      <c r="E499" s="207" t="s">
        <v>255</v>
      </c>
      <c r="F499" s="208" t="s">
        <v>256</v>
      </c>
      <c r="G499" s="209" t="s">
        <v>243</v>
      </c>
      <c r="H499" s="210">
        <v>1</v>
      </c>
      <c r="I499" s="211"/>
      <c r="J499" s="212">
        <f>ROUND(I499*H499,2)</f>
        <v>0</v>
      </c>
      <c r="K499" s="208" t="s">
        <v>130</v>
      </c>
      <c r="L499" s="46"/>
      <c r="M499" s="213" t="s">
        <v>19</v>
      </c>
      <c r="N499" s="214" t="s">
        <v>44</v>
      </c>
      <c r="O499" s="86"/>
      <c r="P499" s="215">
        <f>O499*H499</f>
        <v>0</v>
      </c>
      <c r="Q499" s="215">
        <v>0</v>
      </c>
      <c r="R499" s="215">
        <f>Q499*H499</f>
        <v>0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244</v>
      </c>
      <c r="AT499" s="217" t="s">
        <v>126</v>
      </c>
      <c r="AU499" s="217" t="s">
        <v>83</v>
      </c>
      <c r="AY499" s="19" t="s">
        <v>124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81</v>
      </c>
      <c r="BK499" s="218">
        <f>ROUND(I499*H499,2)</f>
        <v>0</v>
      </c>
      <c r="BL499" s="19" t="s">
        <v>244</v>
      </c>
      <c r="BM499" s="217" t="s">
        <v>752</v>
      </c>
    </row>
    <row r="500" s="2" customFormat="1">
      <c r="A500" s="40"/>
      <c r="B500" s="41"/>
      <c r="C500" s="42"/>
      <c r="D500" s="219" t="s">
        <v>133</v>
      </c>
      <c r="E500" s="42"/>
      <c r="F500" s="220" t="s">
        <v>258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133</v>
      </c>
      <c r="AU500" s="19" t="s">
        <v>83</v>
      </c>
    </row>
    <row r="501" s="13" customFormat="1">
      <c r="A501" s="13"/>
      <c r="B501" s="224"/>
      <c r="C501" s="225"/>
      <c r="D501" s="226" t="s">
        <v>135</v>
      </c>
      <c r="E501" s="227" t="s">
        <v>19</v>
      </c>
      <c r="F501" s="228" t="s">
        <v>259</v>
      </c>
      <c r="G501" s="225"/>
      <c r="H501" s="227" t="s">
        <v>19</v>
      </c>
      <c r="I501" s="229"/>
      <c r="J501" s="225"/>
      <c r="K501" s="225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135</v>
      </c>
      <c r="AU501" s="234" t="s">
        <v>83</v>
      </c>
      <c r="AV501" s="13" t="s">
        <v>81</v>
      </c>
      <c r="AW501" s="13" t="s">
        <v>35</v>
      </c>
      <c r="AX501" s="13" t="s">
        <v>73</v>
      </c>
      <c r="AY501" s="234" t="s">
        <v>124</v>
      </c>
    </row>
    <row r="502" s="14" customFormat="1">
      <c r="A502" s="14"/>
      <c r="B502" s="235"/>
      <c r="C502" s="236"/>
      <c r="D502" s="226" t="s">
        <v>135</v>
      </c>
      <c r="E502" s="237" t="s">
        <v>19</v>
      </c>
      <c r="F502" s="238" t="s">
        <v>81</v>
      </c>
      <c r="G502" s="236"/>
      <c r="H502" s="239">
        <v>1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135</v>
      </c>
      <c r="AU502" s="245" t="s">
        <v>83</v>
      </c>
      <c r="AV502" s="14" t="s">
        <v>83</v>
      </c>
      <c r="AW502" s="14" t="s">
        <v>35</v>
      </c>
      <c r="AX502" s="14" t="s">
        <v>81</v>
      </c>
      <c r="AY502" s="245" t="s">
        <v>124</v>
      </c>
    </row>
    <row r="503" s="2" customFormat="1" ht="16.5" customHeight="1">
      <c r="A503" s="40"/>
      <c r="B503" s="41"/>
      <c r="C503" s="206" t="s">
        <v>753</v>
      </c>
      <c r="D503" s="206" t="s">
        <v>126</v>
      </c>
      <c r="E503" s="207" t="s">
        <v>260</v>
      </c>
      <c r="F503" s="208" t="s">
        <v>261</v>
      </c>
      <c r="G503" s="209" t="s">
        <v>243</v>
      </c>
      <c r="H503" s="210">
        <v>1</v>
      </c>
      <c r="I503" s="211"/>
      <c r="J503" s="212">
        <f>ROUND(I503*H503,2)</f>
        <v>0</v>
      </c>
      <c r="K503" s="208" t="s">
        <v>130</v>
      </c>
      <c r="L503" s="46"/>
      <c r="M503" s="213" t="s">
        <v>19</v>
      </c>
      <c r="N503" s="214" t="s">
        <v>44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244</v>
      </c>
      <c r="AT503" s="217" t="s">
        <v>126</v>
      </c>
      <c r="AU503" s="217" t="s">
        <v>83</v>
      </c>
      <c r="AY503" s="19" t="s">
        <v>124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81</v>
      </c>
      <c r="BK503" s="218">
        <f>ROUND(I503*H503,2)</f>
        <v>0</v>
      </c>
      <c r="BL503" s="19" t="s">
        <v>244</v>
      </c>
      <c r="BM503" s="217" t="s">
        <v>754</v>
      </c>
    </row>
    <row r="504" s="2" customFormat="1">
      <c r="A504" s="40"/>
      <c r="B504" s="41"/>
      <c r="C504" s="42"/>
      <c r="D504" s="219" t="s">
        <v>133</v>
      </c>
      <c r="E504" s="42"/>
      <c r="F504" s="220" t="s">
        <v>263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133</v>
      </c>
      <c r="AU504" s="19" t="s">
        <v>83</v>
      </c>
    </row>
    <row r="505" s="13" customFormat="1">
      <c r="A505" s="13"/>
      <c r="B505" s="224"/>
      <c r="C505" s="225"/>
      <c r="D505" s="226" t="s">
        <v>135</v>
      </c>
      <c r="E505" s="227" t="s">
        <v>19</v>
      </c>
      <c r="F505" s="228" t="s">
        <v>264</v>
      </c>
      <c r="G505" s="225"/>
      <c r="H505" s="227" t="s">
        <v>19</v>
      </c>
      <c r="I505" s="229"/>
      <c r="J505" s="225"/>
      <c r="K505" s="225"/>
      <c r="L505" s="230"/>
      <c r="M505" s="231"/>
      <c r="N505" s="232"/>
      <c r="O505" s="232"/>
      <c r="P505" s="232"/>
      <c r="Q505" s="232"/>
      <c r="R505" s="232"/>
      <c r="S505" s="232"/>
      <c r="T505" s="23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34" t="s">
        <v>135</v>
      </c>
      <c r="AU505" s="234" t="s">
        <v>83</v>
      </c>
      <c r="AV505" s="13" t="s">
        <v>81</v>
      </c>
      <c r="AW505" s="13" t="s">
        <v>35</v>
      </c>
      <c r="AX505" s="13" t="s">
        <v>73</v>
      </c>
      <c r="AY505" s="234" t="s">
        <v>124</v>
      </c>
    </row>
    <row r="506" s="14" customFormat="1">
      <c r="A506" s="14"/>
      <c r="B506" s="235"/>
      <c r="C506" s="236"/>
      <c r="D506" s="226" t="s">
        <v>135</v>
      </c>
      <c r="E506" s="237" t="s">
        <v>19</v>
      </c>
      <c r="F506" s="238" t="s">
        <v>81</v>
      </c>
      <c r="G506" s="236"/>
      <c r="H506" s="239">
        <v>1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135</v>
      </c>
      <c r="AU506" s="245" t="s">
        <v>83</v>
      </c>
      <c r="AV506" s="14" t="s">
        <v>83</v>
      </c>
      <c r="AW506" s="14" t="s">
        <v>35</v>
      </c>
      <c r="AX506" s="14" t="s">
        <v>81</v>
      </c>
      <c r="AY506" s="245" t="s">
        <v>124</v>
      </c>
    </row>
    <row r="507" s="2" customFormat="1" ht="16.5" customHeight="1">
      <c r="A507" s="40"/>
      <c r="B507" s="41"/>
      <c r="C507" s="206" t="s">
        <v>755</v>
      </c>
      <c r="D507" s="206" t="s">
        <v>126</v>
      </c>
      <c r="E507" s="207" t="s">
        <v>266</v>
      </c>
      <c r="F507" s="208" t="s">
        <v>267</v>
      </c>
      <c r="G507" s="209" t="s">
        <v>243</v>
      </c>
      <c r="H507" s="210">
        <v>1</v>
      </c>
      <c r="I507" s="211"/>
      <c r="J507" s="212">
        <f>ROUND(I507*H507,2)</f>
        <v>0</v>
      </c>
      <c r="K507" s="208" t="s">
        <v>130</v>
      </c>
      <c r="L507" s="46"/>
      <c r="M507" s="213" t="s">
        <v>19</v>
      </c>
      <c r="N507" s="214" t="s">
        <v>44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244</v>
      </c>
      <c r="AT507" s="217" t="s">
        <v>126</v>
      </c>
      <c r="AU507" s="217" t="s">
        <v>83</v>
      </c>
      <c r="AY507" s="19" t="s">
        <v>124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81</v>
      </c>
      <c r="BK507" s="218">
        <f>ROUND(I507*H507,2)</f>
        <v>0</v>
      </c>
      <c r="BL507" s="19" t="s">
        <v>244</v>
      </c>
      <c r="BM507" s="217" t="s">
        <v>756</v>
      </c>
    </row>
    <row r="508" s="2" customFormat="1">
      <c r="A508" s="40"/>
      <c r="B508" s="41"/>
      <c r="C508" s="42"/>
      <c r="D508" s="219" t="s">
        <v>133</v>
      </c>
      <c r="E508" s="42"/>
      <c r="F508" s="220" t="s">
        <v>269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133</v>
      </c>
      <c r="AU508" s="19" t="s">
        <v>83</v>
      </c>
    </row>
    <row r="509" s="13" customFormat="1">
      <c r="A509" s="13"/>
      <c r="B509" s="224"/>
      <c r="C509" s="225"/>
      <c r="D509" s="226" t="s">
        <v>135</v>
      </c>
      <c r="E509" s="227" t="s">
        <v>19</v>
      </c>
      <c r="F509" s="228" t="s">
        <v>757</v>
      </c>
      <c r="G509" s="225"/>
      <c r="H509" s="227" t="s">
        <v>19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135</v>
      </c>
      <c r="AU509" s="234" t="s">
        <v>83</v>
      </c>
      <c r="AV509" s="13" t="s">
        <v>81</v>
      </c>
      <c r="AW509" s="13" t="s">
        <v>35</v>
      </c>
      <c r="AX509" s="13" t="s">
        <v>73</v>
      </c>
      <c r="AY509" s="234" t="s">
        <v>124</v>
      </c>
    </row>
    <row r="510" s="13" customFormat="1">
      <c r="A510" s="13"/>
      <c r="B510" s="224"/>
      <c r="C510" s="225"/>
      <c r="D510" s="226" t="s">
        <v>135</v>
      </c>
      <c r="E510" s="227" t="s">
        <v>19</v>
      </c>
      <c r="F510" s="228" t="s">
        <v>267</v>
      </c>
      <c r="G510" s="225"/>
      <c r="H510" s="227" t="s">
        <v>19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135</v>
      </c>
      <c r="AU510" s="234" t="s">
        <v>83</v>
      </c>
      <c r="AV510" s="13" t="s">
        <v>81</v>
      </c>
      <c r="AW510" s="13" t="s">
        <v>35</v>
      </c>
      <c r="AX510" s="13" t="s">
        <v>73</v>
      </c>
      <c r="AY510" s="234" t="s">
        <v>124</v>
      </c>
    </row>
    <row r="511" s="14" customFormat="1">
      <c r="A511" s="14"/>
      <c r="B511" s="235"/>
      <c r="C511" s="236"/>
      <c r="D511" s="226" t="s">
        <v>135</v>
      </c>
      <c r="E511" s="237" t="s">
        <v>19</v>
      </c>
      <c r="F511" s="238" t="s">
        <v>81</v>
      </c>
      <c r="G511" s="236"/>
      <c r="H511" s="239">
        <v>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45" t="s">
        <v>135</v>
      </c>
      <c r="AU511" s="245" t="s">
        <v>83</v>
      </c>
      <c r="AV511" s="14" t="s">
        <v>83</v>
      </c>
      <c r="AW511" s="14" t="s">
        <v>35</v>
      </c>
      <c r="AX511" s="14" t="s">
        <v>81</v>
      </c>
      <c r="AY511" s="245" t="s">
        <v>124</v>
      </c>
    </row>
    <row r="512" s="12" customFormat="1" ht="22.8" customHeight="1">
      <c r="A512" s="12"/>
      <c r="B512" s="190"/>
      <c r="C512" s="191"/>
      <c r="D512" s="192" t="s">
        <v>72</v>
      </c>
      <c r="E512" s="204" t="s">
        <v>271</v>
      </c>
      <c r="F512" s="204" t="s">
        <v>272</v>
      </c>
      <c r="G512" s="191"/>
      <c r="H512" s="191"/>
      <c r="I512" s="194"/>
      <c r="J512" s="205">
        <f>BK512</f>
        <v>0</v>
      </c>
      <c r="K512" s="191"/>
      <c r="L512" s="196"/>
      <c r="M512" s="197"/>
      <c r="N512" s="198"/>
      <c r="O512" s="198"/>
      <c r="P512" s="199">
        <f>SUM(P513:P521)</f>
        <v>0</v>
      </c>
      <c r="Q512" s="198"/>
      <c r="R512" s="199">
        <f>SUM(R513:R521)</f>
        <v>0</v>
      </c>
      <c r="S512" s="198"/>
      <c r="T512" s="200">
        <f>SUM(T513:T521)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01" t="s">
        <v>154</v>
      </c>
      <c r="AT512" s="202" t="s">
        <v>72</v>
      </c>
      <c r="AU512" s="202" t="s">
        <v>81</v>
      </c>
      <c r="AY512" s="201" t="s">
        <v>124</v>
      </c>
      <c r="BK512" s="203">
        <f>SUM(BK513:BK521)</f>
        <v>0</v>
      </c>
    </row>
    <row r="513" s="2" customFormat="1" ht="16.5" customHeight="1">
      <c r="A513" s="40"/>
      <c r="B513" s="41"/>
      <c r="C513" s="206" t="s">
        <v>758</v>
      </c>
      <c r="D513" s="206" t="s">
        <v>126</v>
      </c>
      <c r="E513" s="207" t="s">
        <v>759</v>
      </c>
      <c r="F513" s="208" t="s">
        <v>272</v>
      </c>
      <c r="G513" s="209" t="s">
        <v>243</v>
      </c>
      <c r="H513" s="210">
        <v>1</v>
      </c>
      <c r="I513" s="211"/>
      <c r="J513" s="212">
        <f>ROUND(I513*H513,2)</f>
        <v>0</v>
      </c>
      <c r="K513" s="208" t="s">
        <v>130</v>
      </c>
      <c r="L513" s="46"/>
      <c r="M513" s="213" t="s">
        <v>19</v>
      </c>
      <c r="N513" s="214" t="s">
        <v>44</v>
      </c>
      <c r="O513" s="86"/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R513" s="217" t="s">
        <v>244</v>
      </c>
      <c r="AT513" s="217" t="s">
        <v>126</v>
      </c>
      <c r="AU513" s="217" t="s">
        <v>83</v>
      </c>
      <c r="AY513" s="19" t="s">
        <v>124</v>
      </c>
      <c r="BE513" s="218">
        <f>IF(N513="základní",J513,0)</f>
        <v>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9" t="s">
        <v>81</v>
      </c>
      <c r="BK513" s="218">
        <f>ROUND(I513*H513,2)</f>
        <v>0</v>
      </c>
      <c r="BL513" s="19" t="s">
        <v>244</v>
      </c>
      <c r="BM513" s="217" t="s">
        <v>760</v>
      </c>
    </row>
    <row r="514" s="2" customFormat="1">
      <c r="A514" s="40"/>
      <c r="B514" s="41"/>
      <c r="C514" s="42"/>
      <c r="D514" s="219" t="s">
        <v>133</v>
      </c>
      <c r="E514" s="42"/>
      <c r="F514" s="220" t="s">
        <v>761</v>
      </c>
      <c r="G514" s="42"/>
      <c r="H514" s="42"/>
      <c r="I514" s="221"/>
      <c r="J514" s="42"/>
      <c r="K514" s="42"/>
      <c r="L514" s="46"/>
      <c r="M514" s="222"/>
      <c r="N514" s="22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133</v>
      </c>
      <c r="AU514" s="19" t="s">
        <v>83</v>
      </c>
    </row>
    <row r="515" s="13" customFormat="1">
      <c r="A515" s="13"/>
      <c r="B515" s="224"/>
      <c r="C515" s="225"/>
      <c r="D515" s="226" t="s">
        <v>135</v>
      </c>
      <c r="E515" s="227" t="s">
        <v>19</v>
      </c>
      <c r="F515" s="228" t="s">
        <v>762</v>
      </c>
      <c r="G515" s="225"/>
      <c r="H515" s="227" t="s">
        <v>19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34" t="s">
        <v>135</v>
      </c>
      <c r="AU515" s="234" t="s">
        <v>83</v>
      </c>
      <c r="AV515" s="13" t="s">
        <v>81</v>
      </c>
      <c r="AW515" s="13" t="s">
        <v>35</v>
      </c>
      <c r="AX515" s="13" t="s">
        <v>73</v>
      </c>
      <c r="AY515" s="234" t="s">
        <v>124</v>
      </c>
    </row>
    <row r="516" s="13" customFormat="1">
      <c r="A516" s="13"/>
      <c r="B516" s="224"/>
      <c r="C516" s="225"/>
      <c r="D516" s="226" t="s">
        <v>135</v>
      </c>
      <c r="E516" s="227" t="s">
        <v>19</v>
      </c>
      <c r="F516" s="228" t="s">
        <v>272</v>
      </c>
      <c r="G516" s="225"/>
      <c r="H516" s="227" t="s">
        <v>19</v>
      </c>
      <c r="I516" s="229"/>
      <c r="J516" s="225"/>
      <c r="K516" s="225"/>
      <c r="L516" s="230"/>
      <c r="M516" s="231"/>
      <c r="N516" s="232"/>
      <c r="O516" s="232"/>
      <c r="P516" s="232"/>
      <c r="Q516" s="232"/>
      <c r="R516" s="232"/>
      <c r="S516" s="232"/>
      <c r="T516" s="23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4" t="s">
        <v>135</v>
      </c>
      <c r="AU516" s="234" t="s">
        <v>83</v>
      </c>
      <c r="AV516" s="13" t="s">
        <v>81</v>
      </c>
      <c r="AW516" s="13" t="s">
        <v>35</v>
      </c>
      <c r="AX516" s="13" t="s">
        <v>73</v>
      </c>
      <c r="AY516" s="234" t="s">
        <v>124</v>
      </c>
    </row>
    <row r="517" s="14" customFormat="1">
      <c r="A517" s="14"/>
      <c r="B517" s="235"/>
      <c r="C517" s="236"/>
      <c r="D517" s="226" t="s">
        <v>135</v>
      </c>
      <c r="E517" s="237" t="s">
        <v>19</v>
      </c>
      <c r="F517" s="238" t="s">
        <v>81</v>
      </c>
      <c r="G517" s="236"/>
      <c r="H517" s="239">
        <v>1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135</v>
      </c>
      <c r="AU517" s="245" t="s">
        <v>83</v>
      </c>
      <c r="AV517" s="14" t="s">
        <v>83</v>
      </c>
      <c r="AW517" s="14" t="s">
        <v>35</v>
      </c>
      <c r="AX517" s="14" t="s">
        <v>81</v>
      </c>
      <c r="AY517" s="245" t="s">
        <v>124</v>
      </c>
    </row>
    <row r="518" s="2" customFormat="1" ht="16.5" customHeight="1">
      <c r="A518" s="40"/>
      <c r="B518" s="41"/>
      <c r="C518" s="206" t="s">
        <v>763</v>
      </c>
      <c r="D518" s="206" t="s">
        <v>126</v>
      </c>
      <c r="E518" s="207" t="s">
        <v>279</v>
      </c>
      <c r="F518" s="208" t="s">
        <v>280</v>
      </c>
      <c r="G518" s="209" t="s">
        <v>243</v>
      </c>
      <c r="H518" s="210">
        <v>1</v>
      </c>
      <c r="I518" s="211"/>
      <c r="J518" s="212">
        <f>ROUND(I518*H518,2)</f>
        <v>0</v>
      </c>
      <c r="K518" s="208" t="s">
        <v>130</v>
      </c>
      <c r="L518" s="46"/>
      <c r="M518" s="213" t="s">
        <v>19</v>
      </c>
      <c r="N518" s="214" t="s">
        <v>44</v>
      </c>
      <c r="O518" s="86"/>
      <c r="P518" s="215">
        <f>O518*H518</f>
        <v>0</v>
      </c>
      <c r="Q518" s="215">
        <v>0</v>
      </c>
      <c r="R518" s="215">
        <f>Q518*H518</f>
        <v>0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244</v>
      </c>
      <c r="AT518" s="217" t="s">
        <v>126</v>
      </c>
      <c r="AU518" s="217" t="s">
        <v>83</v>
      </c>
      <c r="AY518" s="19" t="s">
        <v>124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81</v>
      </c>
      <c r="BK518" s="218">
        <f>ROUND(I518*H518,2)</f>
        <v>0</v>
      </c>
      <c r="BL518" s="19" t="s">
        <v>244</v>
      </c>
      <c r="BM518" s="217" t="s">
        <v>764</v>
      </c>
    </row>
    <row r="519" s="2" customFormat="1">
      <c r="A519" s="40"/>
      <c r="B519" s="41"/>
      <c r="C519" s="42"/>
      <c r="D519" s="219" t="s">
        <v>133</v>
      </c>
      <c r="E519" s="42"/>
      <c r="F519" s="220" t="s">
        <v>282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133</v>
      </c>
      <c r="AU519" s="19" t="s">
        <v>83</v>
      </c>
    </row>
    <row r="520" s="13" customFormat="1">
      <c r="A520" s="13"/>
      <c r="B520" s="224"/>
      <c r="C520" s="225"/>
      <c r="D520" s="226" t="s">
        <v>135</v>
      </c>
      <c r="E520" s="227" t="s">
        <v>19</v>
      </c>
      <c r="F520" s="228" t="s">
        <v>283</v>
      </c>
      <c r="G520" s="225"/>
      <c r="H520" s="227" t="s">
        <v>19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135</v>
      </c>
      <c r="AU520" s="234" t="s">
        <v>83</v>
      </c>
      <c r="AV520" s="13" t="s">
        <v>81</v>
      </c>
      <c r="AW520" s="13" t="s">
        <v>35</v>
      </c>
      <c r="AX520" s="13" t="s">
        <v>73</v>
      </c>
      <c r="AY520" s="234" t="s">
        <v>124</v>
      </c>
    </row>
    <row r="521" s="14" customFormat="1">
      <c r="A521" s="14"/>
      <c r="B521" s="235"/>
      <c r="C521" s="236"/>
      <c r="D521" s="226" t="s">
        <v>135</v>
      </c>
      <c r="E521" s="237" t="s">
        <v>19</v>
      </c>
      <c r="F521" s="238" t="s">
        <v>81</v>
      </c>
      <c r="G521" s="236"/>
      <c r="H521" s="239">
        <v>1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135</v>
      </c>
      <c r="AU521" s="245" t="s">
        <v>83</v>
      </c>
      <c r="AV521" s="14" t="s">
        <v>83</v>
      </c>
      <c r="AW521" s="14" t="s">
        <v>35</v>
      </c>
      <c r="AX521" s="14" t="s">
        <v>81</v>
      </c>
      <c r="AY521" s="245" t="s">
        <v>124</v>
      </c>
    </row>
    <row r="522" s="12" customFormat="1" ht="22.8" customHeight="1">
      <c r="A522" s="12"/>
      <c r="B522" s="190"/>
      <c r="C522" s="191"/>
      <c r="D522" s="192" t="s">
        <v>72</v>
      </c>
      <c r="E522" s="204" t="s">
        <v>284</v>
      </c>
      <c r="F522" s="204" t="s">
        <v>285</v>
      </c>
      <c r="G522" s="191"/>
      <c r="H522" s="191"/>
      <c r="I522" s="194"/>
      <c r="J522" s="205">
        <f>BK522</f>
        <v>0</v>
      </c>
      <c r="K522" s="191"/>
      <c r="L522" s="196"/>
      <c r="M522" s="197"/>
      <c r="N522" s="198"/>
      <c r="O522" s="198"/>
      <c r="P522" s="199">
        <f>SUM(P523:P537)</f>
        <v>0</v>
      </c>
      <c r="Q522" s="198"/>
      <c r="R522" s="199">
        <f>SUM(R523:R537)</f>
        <v>0</v>
      </c>
      <c r="S522" s="198"/>
      <c r="T522" s="200">
        <f>SUM(T523:T537)</f>
        <v>0</v>
      </c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R522" s="201" t="s">
        <v>154</v>
      </c>
      <c r="AT522" s="202" t="s">
        <v>72</v>
      </c>
      <c r="AU522" s="202" t="s">
        <v>81</v>
      </c>
      <c r="AY522" s="201" t="s">
        <v>124</v>
      </c>
      <c r="BK522" s="203">
        <f>SUM(BK523:BK537)</f>
        <v>0</v>
      </c>
    </row>
    <row r="523" s="2" customFormat="1" ht="16.5" customHeight="1">
      <c r="A523" s="40"/>
      <c r="B523" s="41"/>
      <c r="C523" s="206" t="s">
        <v>765</v>
      </c>
      <c r="D523" s="206" t="s">
        <v>126</v>
      </c>
      <c r="E523" s="207" t="s">
        <v>287</v>
      </c>
      <c r="F523" s="208" t="s">
        <v>288</v>
      </c>
      <c r="G523" s="209" t="s">
        <v>289</v>
      </c>
      <c r="H523" s="210">
        <v>7</v>
      </c>
      <c r="I523" s="211"/>
      <c r="J523" s="212">
        <f>ROUND(I523*H523,2)</f>
        <v>0</v>
      </c>
      <c r="K523" s="208" t="s">
        <v>130</v>
      </c>
      <c r="L523" s="46"/>
      <c r="M523" s="213" t="s">
        <v>19</v>
      </c>
      <c r="N523" s="214" t="s">
        <v>44</v>
      </c>
      <c r="O523" s="86"/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R523" s="217" t="s">
        <v>244</v>
      </c>
      <c r="AT523" s="217" t="s">
        <v>126</v>
      </c>
      <c r="AU523" s="217" t="s">
        <v>83</v>
      </c>
      <c r="AY523" s="19" t="s">
        <v>124</v>
      </c>
      <c r="BE523" s="218">
        <f>IF(N523="základní",J523,0)</f>
        <v>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9" t="s">
        <v>81</v>
      </c>
      <c r="BK523" s="218">
        <f>ROUND(I523*H523,2)</f>
        <v>0</v>
      </c>
      <c r="BL523" s="19" t="s">
        <v>244</v>
      </c>
      <c r="BM523" s="217" t="s">
        <v>766</v>
      </c>
    </row>
    <row r="524" s="2" customFormat="1">
      <c r="A524" s="40"/>
      <c r="B524" s="41"/>
      <c r="C524" s="42"/>
      <c r="D524" s="219" t="s">
        <v>133</v>
      </c>
      <c r="E524" s="42"/>
      <c r="F524" s="220" t="s">
        <v>291</v>
      </c>
      <c r="G524" s="42"/>
      <c r="H524" s="42"/>
      <c r="I524" s="221"/>
      <c r="J524" s="42"/>
      <c r="K524" s="42"/>
      <c r="L524" s="46"/>
      <c r="M524" s="222"/>
      <c r="N524" s="223"/>
      <c r="O524" s="86"/>
      <c r="P524" s="86"/>
      <c r="Q524" s="86"/>
      <c r="R524" s="86"/>
      <c r="S524" s="86"/>
      <c r="T524" s="87"/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T524" s="19" t="s">
        <v>133</v>
      </c>
      <c r="AU524" s="19" t="s">
        <v>83</v>
      </c>
    </row>
    <row r="525" s="13" customFormat="1">
      <c r="A525" s="13"/>
      <c r="B525" s="224"/>
      <c r="C525" s="225"/>
      <c r="D525" s="226" t="s">
        <v>135</v>
      </c>
      <c r="E525" s="227" t="s">
        <v>19</v>
      </c>
      <c r="F525" s="228" t="s">
        <v>767</v>
      </c>
      <c r="G525" s="225"/>
      <c r="H525" s="227" t="s">
        <v>19</v>
      </c>
      <c r="I525" s="229"/>
      <c r="J525" s="225"/>
      <c r="K525" s="225"/>
      <c r="L525" s="230"/>
      <c r="M525" s="231"/>
      <c r="N525" s="232"/>
      <c r="O525" s="232"/>
      <c r="P525" s="232"/>
      <c r="Q525" s="232"/>
      <c r="R525" s="232"/>
      <c r="S525" s="232"/>
      <c r="T525" s="23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34" t="s">
        <v>135</v>
      </c>
      <c r="AU525" s="234" t="s">
        <v>83</v>
      </c>
      <c r="AV525" s="13" t="s">
        <v>81</v>
      </c>
      <c r="AW525" s="13" t="s">
        <v>35</v>
      </c>
      <c r="AX525" s="13" t="s">
        <v>73</v>
      </c>
      <c r="AY525" s="234" t="s">
        <v>124</v>
      </c>
    </row>
    <row r="526" s="14" customFormat="1">
      <c r="A526" s="14"/>
      <c r="B526" s="235"/>
      <c r="C526" s="236"/>
      <c r="D526" s="226" t="s">
        <v>135</v>
      </c>
      <c r="E526" s="237" t="s">
        <v>19</v>
      </c>
      <c r="F526" s="238" t="s">
        <v>131</v>
      </c>
      <c r="G526" s="236"/>
      <c r="H526" s="239">
        <v>4</v>
      </c>
      <c r="I526" s="240"/>
      <c r="J526" s="236"/>
      <c r="K526" s="236"/>
      <c r="L526" s="241"/>
      <c r="M526" s="242"/>
      <c r="N526" s="243"/>
      <c r="O526" s="243"/>
      <c r="P526" s="243"/>
      <c r="Q526" s="243"/>
      <c r="R526" s="243"/>
      <c r="S526" s="243"/>
      <c r="T526" s="24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45" t="s">
        <v>135</v>
      </c>
      <c r="AU526" s="245" t="s">
        <v>83</v>
      </c>
      <c r="AV526" s="14" t="s">
        <v>83</v>
      </c>
      <c r="AW526" s="14" t="s">
        <v>35</v>
      </c>
      <c r="AX526" s="14" t="s">
        <v>73</v>
      </c>
      <c r="AY526" s="245" t="s">
        <v>124</v>
      </c>
    </row>
    <row r="527" s="13" customFormat="1">
      <c r="A527" s="13"/>
      <c r="B527" s="224"/>
      <c r="C527" s="225"/>
      <c r="D527" s="226" t="s">
        <v>135</v>
      </c>
      <c r="E527" s="227" t="s">
        <v>19</v>
      </c>
      <c r="F527" s="228" t="s">
        <v>768</v>
      </c>
      <c r="G527" s="225"/>
      <c r="H527" s="227" t="s">
        <v>19</v>
      </c>
      <c r="I527" s="229"/>
      <c r="J527" s="225"/>
      <c r="K527" s="225"/>
      <c r="L527" s="230"/>
      <c r="M527" s="231"/>
      <c r="N527" s="232"/>
      <c r="O527" s="232"/>
      <c r="P527" s="232"/>
      <c r="Q527" s="232"/>
      <c r="R527" s="232"/>
      <c r="S527" s="232"/>
      <c r="T527" s="23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4" t="s">
        <v>135</v>
      </c>
      <c r="AU527" s="234" t="s">
        <v>83</v>
      </c>
      <c r="AV527" s="13" t="s">
        <v>81</v>
      </c>
      <c r="AW527" s="13" t="s">
        <v>35</v>
      </c>
      <c r="AX527" s="13" t="s">
        <v>73</v>
      </c>
      <c r="AY527" s="234" t="s">
        <v>124</v>
      </c>
    </row>
    <row r="528" s="14" customFormat="1">
      <c r="A528" s="14"/>
      <c r="B528" s="235"/>
      <c r="C528" s="236"/>
      <c r="D528" s="226" t="s">
        <v>135</v>
      </c>
      <c r="E528" s="237" t="s">
        <v>19</v>
      </c>
      <c r="F528" s="238" t="s">
        <v>142</v>
      </c>
      <c r="G528" s="236"/>
      <c r="H528" s="239">
        <v>3</v>
      </c>
      <c r="I528" s="240"/>
      <c r="J528" s="236"/>
      <c r="K528" s="236"/>
      <c r="L528" s="241"/>
      <c r="M528" s="242"/>
      <c r="N528" s="243"/>
      <c r="O528" s="243"/>
      <c r="P528" s="243"/>
      <c r="Q528" s="243"/>
      <c r="R528" s="243"/>
      <c r="S528" s="243"/>
      <c r="T528" s="24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5" t="s">
        <v>135</v>
      </c>
      <c r="AU528" s="245" t="s">
        <v>83</v>
      </c>
      <c r="AV528" s="14" t="s">
        <v>83</v>
      </c>
      <c r="AW528" s="14" t="s">
        <v>35</v>
      </c>
      <c r="AX528" s="14" t="s">
        <v>73</v>
      </c>
      <c r="AY528" s="245" t="s">
        <v>124</v>
      </c>
    </row>
    <row r="529" s="15" customFormat="1">
      <c r="A529" s="15"/>
      <c r="B529" s="263"/>
      <c r="C529" s="264"/>
      <c r="D529" s="226" t="s">
        <v>135</v>
      </c>
      <c r="E529" s="265" t="s">
        <v>19</v>
      </c>
      <c r="F529" s="266" t="s">
        <v>417</v>
      </c>
      <c r="G529" s="264"/>
      <c r="H529" s="267">
        <v>7</v>
      </c>
      <c r="I529" s="268"/>
      <c r="J529" s="264"/>
      <c r="K529" s="264"/>
      <c r="L529" s="269"/>
      <c r="M529" s="270"/>
      <c r="N529" s="271"/>
      <c r="O529" s="271"/>
      <c r="P529" s="271"/>
      <c r="Q529" s="271"/>
      <c r="R529" s="271"/>
      <c r="S529" s="271"/>
      <c r="T529" s="272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3" t="s">
        <v>135</v>
      </c>
      <c r="AU529" s="273" t="s">
        <v>83</v>
      </c>
      <c r="AV529" s="15" t="s">
        <v>131</v>
      </c>
      <c r="AW529" s="15" t="s">
        <v>35</v>
      </c>
      <c r="AX529" s="15" t="s">
        <v>81</v>
      </c>
      <c r="AY529" s="273" t="s">
        <v>124</v>
      </c>
    </row>
    <row r="530" s="2" customFormat="1" ht="16.5" customHeight="1">
      <c r="A530" s="40"/>
      <c r="B530" s="41"/>
      <c r="C530" s="206" t="s">
        <v>769</v>
      </c>
      <c r="D530" s="206" t="s">
        <v>126</v>
      </c>
      <c r="E530" s="207" t="s">
        <v>770</v>
      </c>
      <c r="F530" s="208" t="s">
        <v>771</v>
      </c>
      <c r="G530" s="209" t="s">
        <v>243</v>
      </c>
      <c r="H530" s="210">
        <v>1</v>
      </c>
      <c r="I530" s="211"/>
      <c r="J530" s="212">
        <f>ROUND(I530*H530,2)</f>
        <v>0</v>
      </c>
      <c r="K530" s="208" t="s">
        <v>130</v>
      </c>
      <c r="L530" s="46"/>
      <c r="M530" s="213" t="s">
        <v>19</v>
      </c>
      <c r="N530" s="214" t="s">
        <v>44</v>
      </c>
      <c r="O530" s="86"/>
      <c r="P530" s="215">
        <f>O530*H530</f>
        <v>0</v>
      </c>
      <c r="Q530" s="215">
        <v>0</v>
      </c>
      <c r="R530" s="215">
        <f>Q530*H530</f>
        <v>0</v>
      </c>
      <c r="S530" s="215">
        <v>0</v>
      </c>
      <c r="T530" s="216">
        <f>S530*H530</f>
        <v>0</v>
      </c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R530" s="217" t="s">
        <v>244</v>
      </c>
      <c r="AT530" s="217" t="s">
        <v>126</v>
      </c>
      <c r="AU530" s="217" t="s">
        <v>83</v>
      </c>
      <c r="AY530" s="19" t="s">
        <v>124</v>
      </c>
      <c r="BE530" s="218">
        <f>IF(N530="základní",J530,0)</f>
        <v>0</v>
      </c>
      <c r="BF530" s="218">
        <f>IF(N530="snížená",J530,0)</f>
        <v>0</v>
      </c>
      <c r="BG530" s="218">
        <f>IF(N530="zákl. přenesená",J530,0)</f>
        <v>0</v>
      </c>
      <c r="BH530" s="218">
        <f>IF(N530="sníž. přenesená",J530,0)</f>
        <v>0</v>
      </c>
      <c r="BI530" s="218">
        <f>IF(N530="nulová",J530,0)</f>
        <v>0</v>
      </c>
      <c r="BJ530" s="19" t="s">
        <v>81</v>
      </c>
      <c r="BK530" s="218">
        <f>ROUND(I530*H530,2)</f>
        <v>0</v>
      </c>
      <c r="BL530" s="19" t="s">
        <v>244</v>
      </c>
      <c r="BM530" s="217" t="s">
        <v>772</v>
      </c>
    </row>
    <row r="531" s="2" customFormat="1">
      <c r="A531" s="40"/>
      <c r="B531" s="41"/>
      <c r="C531" s="42"/>
      <c r="D531" s="219" t="s">
        <v>133</v>
      </c>
      <c r="E531" s="42"/>
      <c r="F531" s="220" t="s">
        <v>773</v>
      </c>
      <c r="G531" s="42"/>
      <c r="H531" s="42"/>
      <c r="I531" s="221"/>
      <c r="J531" s="42"/>
      <c r="K531" s="42"/>
      <c r="L531" s="46"/>
      <c r="M531" s="222"/>
      <c r="N531" s="223"/>
      <c r="O531" s="86"/>
      <c r="P531" s="86"/>
      <c r="Q531" s="86"/>
      <c r="R531" s="86"/>
      <c r="S531" s="86"/>
      <c r="T531" s="87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T531" s="19" t="s">
        <v>133</v>
      </c>
      <c r="AU531" s="19" t="s">
        <v>83</v>
      </c>
    </row>
    <row r="532" s="13" customFormat="1">
      <c r="A532" s="13"/>
      <c r="B532" s="224"/>
      <c r="C532" s="225"/>
      <c r="D532" s="226" t="s">
        <v>135</v>
      </c>
      <c r="E532" s="227" t="s">
        <v>19</v>
      </c>
      <c r="F532" s="228" t="s">
        <v>774</v>
      </c>
      <c r="G532" s="225"/>
      <c r="H532" s="227" t="s">
        <v>19</v>
      </c>
      <c r="I532" s="229"/>
      <c r="J532" s="225"/>
      <c r="K532" s="225"/>
      <c r="L532" s="230"/>
      <c r="M532" s="231"/>
      <c r="N532" s="232"/>
      <c r="O532" s="232"/>
      <c r="P532" s="232"/>
      <c r="Q532" s="232"/>
      <c r="R532" s="232"/>
      <c r="S532" s="232"/>
      <c r="T532" s="23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4" t="s">
        <v>135</v>
      </c>
      <c r="AU532" s="234" t="s">
        <v>83</v>
      </c>
      <c r="AV532" s="13" t="s">
        <v>81</v>
      </c>
      <c r="AW532" s="13" t="s">
        <v>35</v>
      </c>
      <c r="AX532" s="13" t="s">
        <v>73</v>
      </c>
      <c r="AY532" s="234" t="s">
        <v>124</v>
      </c>
    </row>
    <row r="533" s="14" customFormat="1">
      <c r="A533" s="14"/>
      <c r="B533" s="235"/>
      <c r="C533" s="236"/>
      <c r="D533" s="226" t="s">
        <v>135</v>
      </c>
      <c r="E533" s="237" t="s">
        <v>19</v>
      </c>
      <c r="F533" s="238" t="s">
        <v>81</v>
      </c>
      <c r="G533" s="236"/>
      <c r="H533" s="239">
        <v>1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5" t="s">
        <v>135</v>
      </c>
      <c r="AU533" s="245" t="s">
        <v>83</v>
      </c>
      <c r="AV533" s="14" t="s">
        <v>83</v>
      </c>
      <c r="AW533" s="14" t="s">
        <v>35</v>
      </c>
      <c r="AX533" s="14" t="s">
        <v>81</v>
      </c>
      <c r="AY533" s="245" t="s">
        <v>124</v>
      </c>
    </row>
    <row r="534" s="2" customFormat="1" ht="16.5" customHeight="1">
      <c r="A534" s="40"/>
      <c r="B534" s="41"/>
      <c r="C534" s="206" t="s">
        <v>775</v>
      </c>
      <c r="D534" s="206" t="s">
        <v>126</v>
      </c>
      <c r="E534" s="207" t="s">
        <v>295</v>
      </c>
      <c r="F534" s="208" t="s">
        <v>296</v>
      </c>
      <c r="G534" s="209" t="s">
        <v>243</v>
      </c>
      <c r="H534" s="210">
        <v>1</v>
      </c>
      <c r="I534" s="211"/>
      <c r="J534" s="212">
        <f>ROUND(I534*H534,2)</f>
        <v>0</v>
      </c>
      <c r="K534" s="208" t="s">
        <v>130</v>
      </c>
      <c r="L534" s="46"/>
      <c r="M534" s="213" t="s">
        <v>19</v>
      </c>
      <c r="N534" s="214" t="s">
        <v>44</v>
      </c>
      <c r="O534" s="86"/>
      <c r="P534" s="215">
        <f>O534*H534</f>
        <v>0</v>
      </c>
      <c r="Q534" s="215">
        <v>0</v>
      </c>
      <c r="R534" s="215">
        <f>Q534*H534</f>
        <v>0</v>
      </c>
      <c r="S534" s="215">
        <v>0</v>
      </c>
      <c r="T534" s="216">
        <f>S534*H534</f>
        <v>0</v>
      </c>
      <c r="U534" s="40"/>
      <c r="V534" s="40"/>
      <c r="W534" s="40"/>
      <c r="X534" s="40"/>
      <c r="Y534" s="40"/>
      <c r="Z534" s="40"/>
      <c r="AA534" s="40"/>
      <c r="AB534" s="40"/>
      <c r="AC534" s="40"/>
      <c r="AD534" s="40"/>
      <c r="AE534" s="40"/>
      <c r="AR534" s="217" t="s">
        <v>244</v>
      </c>
      <c r="AT534" s="217" t="s">
        <v>126</v>
      </c>
      <c r="AU534" s="217" t="s">
        <v>83</v>
      </c>
      <c r="AY534" s="19" t="s">
        <v>124</v>
      </c>
      <c r="BE534" s="218">
        <f>IF(N534="základní",J534,0)</f>
        <v>0</v>
      </c>
      <c r="BF534" s="218">
        <f>IF(N534="snížená",J534,0)</f>
        <v>0</v>
      </c>
      <c r="BG534" s="218">
        <f>IF(N534="zákl. přenesená",J534,0)</f>
        <v>0</v>
      </c>
      <c r="BH534" s="218">
        <f>IF(N534="sníž. přenesená",J534,0)</f>
        <v>0</v>
      </c>
      <c r="BI534" s="218">
        <f>IF(N534="nulová",J534,0)</f>
        <v>0</v>
      </c>
      <c r="BJ534" s="19" t="s">
        <v>81</v>
      </c>
      <c r="BK534" s="218">
        <f>ROUND(I534*H534,2)</f>
        <v>0</v>
      </c>
      <c r="BL534" s="19" t="s">
        <v>244</v>
      </c>
      <c r="BM534" s="217" t="s">
        <v>776</v>
      </c>
    </row>
    <row r="535" s="2" customFormat="1">
      <c r="A535" s="40"/>
      <c r="B535" s="41"/>
      <c r="C535" s="42"/>
      <c r="D535" s="219" t="s">
        <v>133</v>
      </c>
      <c r="E535" s="42"/>
      <c r="F535" s="220" t="s">
        <v>298</v>
      </c>
      <c r="G535" s="42"/>
      <c r="H535" s="42"/>
      <c r="I535" s="221"/>
      <c r="J535" s="42"/>
      <c r="K535" s="42"/>
      <c r="L535" s="46"/>
      <c r="M535" s="222"/>
      <c r="N535" s="223"/>
      <c r="O535" s="86"/>
      <c r="P535" s="86"/>
      <c r="Q535" s="86"/>
      <c r="R535" s="86"/>
      <c r="S535" s="86"/>
      <c r="T535" s="87"/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T535" s="19" t="s">
        <v>133</v>
      </c>
      <c r="AU535" s="19" t="s">
        <v>83</v>
      </c>
    </row>
    <row r="536" s="13" customFormat="1">
      <c r="A536" s="13"/>
      <c r="B536" s="224"/>
      <c r="C536" s="225"/>
      <c r="D536" s="226" t="s">
        <v>135</v>
      </c>
      <c r="E536" s="227" t="s">
        <v>19</v>
      </c>
      <c r="F536" s="228" t="s">
        <v>777</v>
      </c>
      <c r="G536" s="225"/>
      <c r="H536" s="227" t="s">
        <v>19</v>
      </c>
      <c r="I536" s="229"/>
      <c r="J536" s="225"/>
      <c r="K536" s="225"/>
      <c r="L536" s="230"/>
      <c r="M536" s="231"/>
      <c r="N536" s="232"/>
      <c r="O536" s="232"/>
      <c r="P536" s="232"/>
      <c r="Q536" s="232"/>
      <c r="R536" s="232"/>
      <c r="S536" s="232"/>
      <c r="T536" s="23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4" t="s">
        <v>135</v>
      </c>
      <c r="AU536" s="234" t="s">
        <v>83</v>
      </c>
      <c r="AV536" s="13" t="s">
        <v>81</v>
      </c>
      <c r="AW536" s="13" t="s">
        <v>35</v>
      </c>
      <c r="AX536" s="13" t="s">
        <v>73</v>
      </c>
      <c r="AY536" s="234" t="s">
        <v>124</v>
      </c>
    </row>
    <row r="537" s="14" customFormat="1">
      <c r="A537" s="14"/>
      <c r="B537" s="235"/>
      <c r="C537" s="236"/>
      <c r="D537" s="226" t="s">
        <v>135</v>
      </c>
      <c r="E537" s="237" t="s">
        <v>19</v>
      </c>
      <c r="F537" s="238" t="s">
        <v>81</v>
      </c>
      <c r="G537" s="236"/>
      <c r="H537" s="239">
        <v>1</v>
      </c>
      <c r="I537" s="240"/>
      <c r="J537" s="236"/>
      <c r="K537" s="236"/>
      <c r="L537" s="241"/>
      <c r="M537" s="242"/>
      <c r="N537" s="243"/>
      <c r="O537" s="243"/>
      <c r="P537" s="243"/>
      <c r="Q537" s="243"/>
      <c r="R537" s="243"/>
      <c r="S537" s="243"/>
      <c r="T537" s="24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5" t="s">
        <v>135</v>
      </c>
      <c r="AU537" s="245" t="s">
        <v>83</v>
      </c>
      <c r="AV537" s="14" t="s">
        <v>83</v>
      </c>
      <c r="AW537" s="14" t="s">
        <v>35</v>
      </c>
      <c r="AX537" s="14" t="s">
        <v>81</v>
      </c>
      <c r="AY537" s="245" t="s">
        <v>124</v>
      </c>
    </row>
    <row r="538" s="12" customFormat="1" ht="22.8" customHeight="1">
      <c r="A538" s="12"/>
      <c r="B538" s="190"/>
      <c r="C538" s="191"/>
      <c r="D538" s="192" t="s">
        <v>72</v>
      </c>
      <c r="E538" s="204" t="s">
        <v>309</v>
      </c>
      <c r="F538" s="204" t="s">
        <v>310</v>
      </c>
      <c r="G538" s="191"/>
      <c r="H538" s="191"/>
      <c r="I538" s="194"/>
      <c r="J538" s="205">
        <f>BK538</f>
        <v>0</v>
      </c>
      <c r="K538" s="191"/>
      <c r="L538" s="196"/>
      <c r="M538" s="197"/>
      <c r="N538" s="198"/>
      <c r="O538" s="198"/>
      <c r="P538" s="199">
        <f>SUM(P539:P545)</f>
        <v>0</v>
      </c>
      <c r="Q538" s="198"/>
      <c r="R538" s="199">
        <f>SUM(R539:R545)</f>
        <v>0</v>
      </c>
      <c r="S538" s="198"/>
      <c r="T538" s="200">
        <f>SUM(T539:T545)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01" t="s">
        <v>154</v>
      </c>
      <c r="AT538" s="202" t="s">
        <v>72</v>
      </c>
      <c r="AU538" s="202" t="s">
        <v>81</v>
      </c>
      <c r="AY538" s="201" t="s">
        <v>124</v>
      </c>
      <c r="BK538" s="203">
        <f>SUM(BK539:BK545)</f>
        <v>0</v>
      </c>
    </row>
    <row r="539" s="2" customFormat="1" ht="16.5" customHeight="1">
      <c r="A539" s="40"/>
      <c r="B539" s="41"/>
      <c r="C539" s="206" t="s">
        <v>778</v>
      </c>
      <c r="D539" s="206" t="s">
        <v>126</v>
      </c>
      <c r="E539" s="207" t="s">
        <v>779</v>
      </c>
      <c r="F539" s="208" t="s">
        <v>313</v>
      </c>
      <c r="G539" s="209" t="s">
        <v>243</v>
      </c>
      <c r="H539" s="210">
        <v>1</v>
      </c>
      <c r="I539" s="211"/>
      <c r="J539" s="212">
        <f>ROUND(I539*H539,2)</f>
        <v>0</v>
      </c>
      <c r="K539" s="208" t="s">
        <v>130</v>
      </c>
      <c r="L539" s="46"/>
      <c r="M539" s="213" t="s">
        <v>19</v>
      </c>
      <c r="N539" s="214" t="s">
        <v>44</v>
      </c>
      <c r="O539" s="86"/>
      <c r="P539" s="215">
        <f>O539*H539</f>
        <v>0</v>
      </c>
      <c r="Q539" s="215">
        <v>0</v>
      </c>
      <c r="R539" s="215">
        <f>Q539*H539</f>
        <v>0</v>
      </c>
      <c r="S539" s="215">
        <v>0</v>
      </c>
      <c r="T539" s="21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244</v>
      </c>
      <c r="AT539" s="217" t="s">
        <v>126</v>
      </c>
      <c r="AU539" s="217" t="s">
        <v>83</v>
      </c>
      <c r="AY539" s="19" t="s">
        <v>124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81</v>
      </c>
      <c r="BK539" s="218">
        <f>ROUND(I539*H539,2)</f>
        <v>0</v>
      </c>
      <c r="BL539" s="19" t="s">
        <v>244</v>
      </c>
      <c r="BM539" s="217" t="s">
        <v>780</v>
      </c>
    </row>
    <row r="540" s="2" customFormat="1">
      <c r="A540" s="40"/>
      <c r="B540" s="41"/>
      <c r="C540" s="42"/>
      <c r="D540" s="219" t="s">
        <v>133</v>
      </c>
      <c r="E540" s="42"/>
      <c r="F540" s="220" t="s">
        <v>781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133</v>
      </c>
      <c r="AU540" s="19" t="s">
        <v>83</v>
      </c>
    </row>
    <row r="541" s="13" customFormat="1">
      <c r="A541" s="13"/>
      <c r="B541" s="224"/>
      <c r="C541" s="225"/>
      <c r="D541" s="226" t="s">
        <v>135</v>
      </c>
      <c r="E541" s="227" t="s">
        <v>19</v>
      </c>
      <c r="F541" s="228" t="s">
        <v>313</v>
      </c>
      <c r="G541" s="225"/>
      <c r="H541" s="227" t="s">
        <v>19</v>
      </c>
      <c r="I541" s="229"/>
      <c r="J541" s="225"/>
      <c r="K541" s="225"/>
      <c r="L541" s="230"/>
      <c r="M541" s="231"/>
      <c r="N541" s="232"/>
      <c r="O541" s="232"/>
      <c r="P541" s="232"/>
      <c r="Q541" s="232"/>
      <c r="R541" s="232"/>
      <c r="S541" s="232"/>
      <c r="T541" s="23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4" t="s">
        <v>135</v>
      </c>
      <c r="AU541" s="234" t="s">
        <v>83</v>
      </c>
      <c r="AV541" s="13" t="s">
        <v>81</v>
      </c>
      <c r="AW541" s="13" t="s">
        <v>35</v>
      </c>
      <c r="AX541" s="13" t="s">
        <v>73</v>
      </c>
      <c r="AY541" s="234" t="s">
        <v>124</v>
      </c>
    </row>
    <row r="542" s="13" customFormat="1">
      <c r="A542" s="13"/>
      <c r="B542" s="224"/>
      <c r="C542" s="225"/>
      <c r="D542" s="226" t="s">
        <v>135</v>
      </c>
      <c r="E542" s="227" t="s">
        <v>19</v>
      </c>
      <c r="F542" s="228" t="s">
        <v>782</v>
      </c>
      <c r="G542" s="225"/>
      <c r="H542" s="227" t="s">
        <v>19</v>
      </c>
      <c r="I542" s="229"/>
      <c r="J542" s="225"/>
      <c r="K542" s="225"/>
      <c r="L542" s="230"/>
      <c r="M542" s="231"/>
      <c r="N542" s="232"/>
      <c r="O542" s="232"/>
      <c r="P542" s="232"/>
      <c r="Q542" s="232"/>
      <c r="R542" s="232"/>
      <c r="S542" s="232"/>
      <c r="T542" s="23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4" t="s">
        <v>135</v>
      </c>
      <c r="AU542" s="234" t="s">
        <v>83</v>
      </c>
      <c r="AV542" s="13" t="s">
        <v>81</v>
      </c>
      <c r="AW542" s="13" t="s">
        <v>35</v>
      </c>
      <c r="AX542" s="13" t="s">
        <v>73</v>
      </c>
      <c r="AY542" s="234" t="s">
        <v>124</v>
      </c>
    </row>
    <row r="543" s="13" customFormat="1">
      <c r="A543" s="13"/>
      <c r="B543" s="224"/>
      <c r="C543" s="225"/>
      <c r="D543" s="226" t="s">
        <v>135</v>
      </c>
      <c r="E543" s="227" t="s">
        <v>19</v>
      </c>
      <c r="F543" s="228" t="s">
        <v>783</v>
      </c>
      <c r="G543" s="225"/>
      <c r="H543" s="227" t="s">
        <v>19</v>
      </c>
      <c r="I543" s="229"/>
      <c r="J543" s="225"/>
      <c r="K543" s="225"/>
      <c r="L543" s="230"/>
      <c r="M543" s="231"/>
      <c r="N543" s="232"/>
      <c r="O543" s="232"/>
      <c r="P543" s="232"/>
      <c r="Q543" s="232"/>
      <c r="R543" s="232"/>
      <c r="S543" s="232"/>
      <c r="T543" s="23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34" t="s">
        <v>135</v>
      </c>
      <c r="AU543" s="234" t="s">
        <v>83</v>
      </c>
      <c r="AV543" s="13" t="s">
        <v>81</v>
      </c>
      <c r="AW543" s="13" t="s">
        <v>35</v>
      </c>
      <c r="AX543" s="13" t="s">
        <v>73</v>
      </c>
      <c r="AY543" s="234" t="s">
        <v>124</v>
      </c>
    </row>
    <row r="544" s="13" customFormat="1">
      <c r="A544" s="13"/>
      <c r="B544" s="224"/>
      <c r="C544" s="225"/>
      <c r="D544" s="226" t="s">
        <v>135</v>
      </c>
      <c r="E544" s="227" t="s">
        <v>19</v>
      </c>
      <c r="F544" s="228" t="s">
        <v>784</v>
      </c>
      <c r="G544" s="225"/>
      <c r="H544" s="227" t="s">
        <v>19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135</v>
      </c>
      <c r="AU544" s="234" t="s">
        <v>83</v>
      </c>
      <c r="AV544" s="13" t="s">
        <v>81</v>
      </c>
      <c r="AW544" s="13" t="s">
        <v>35</v>
      </c>
      <c r="AX544" s="13" t="s">
        <v>73</v>
      </c>
      <c r="AY544" s="234" t="s">
        <v>124</v>
      </c>
    </row>
    <row r="545" s="14" customFormat="1">
      <c r="A545" s="14"/>
      <c r="B545" s="235"/>
      <c r="C545" s="236"/>
      <c r="D545" s="226" t="s">
        <v>135</v>
      </c>
      <c r="E545" s="237" t="s">
        <v>19</v>
      </c>
      <c r="F545" s="238" t="s">
        <v>81</v>
      </c>
      <c r="G545" s="236"/>
      <c r="H545" s="239">
        <v>1</v>
      </c>
      <c r="I545" s="240"/>
      <c r="J545" s="236"/>
      <c r="K545" s="236"/>
      <c r="L545" s="241"/>
      <c r="M545" s="256"/>
      <c r="N545" s="257"/>
      <c r="O545" s="257"/>
      <c r="P545" s="257"/>
      <c r="Q545" s="257"/>
      <c r="R545" s="257"/>
      <c r="S545" s="257"/>
      <c r="T545" s="258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135</v>
      </c>
      <c r="AU545" s="245" t="s">
        <v>83</v>
      </c>
      <c r="AV545" s="14" t="s">
        <v>83</v>
      </c>
      <c r="AW545" s="14" t="s">
        <v>35</v>
      </c>
      <c r="AX545" s="14" t="s">
        <v>81</v>
      </c>
      <c r="AY545" s="245" t="s">
        <v>124</v>
      </c>
    </row>
    <row r="546" s="2" customFormat="1" ht="6.96" customHeight="1">
      <c r="A546" s="40"/>
      <c r="B546" s="61"/>
      <c r="C546" s="62"/>
      <c r="D546" s="62"/>
      <c r="E546" s="62"/>
      <c r="F546" s="62"/>
      <c r="G546" s="62"/>
      <c r="H546" s="62"/>
      <c r="I546" s="62"/>
      <c r="J546" s="62"/>
      <c r="K546" s="62"/>
      <c r="L546" s="46"/>
      <c r="M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</row>
  </sheetData>
  <sheetProtection sheet="1" autoFilter="0" formatColumns="0" formatRows="0" objects="1" scenarios="1" spinCount="100000" saltValue="ujG3iNRWCl1uFLuggpLl1jJlJN72fRhocamqwcet5mZK/RtYX4X9NqrgOydbqOHyF0O9KhYYlVgdUoYB7xpxQA==" hashValue="+vEsrKzozgbdeWAsiUk9HzrPhI8UI2tpt/NYRCIjMsDkoTSYPW8hNJYh/BZV9mUCVm4T+P3Z8YnY9Q0HGETEqQ==" algorithmName="SHA-512" password="CC35"/>
  <autoFilter ref="C90:K545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1/111151133"/>
    <hyperlink ref="F101" r:id="rId2" display="https://podminky.urs.cz/item/CS_URS_2024_01/111151231"/>
    <hyperlink ref="F113" r:id="rId3" display="https://podminky.urs.cz/item/CS_URS_2024_01/111251101"/>
    <hyperlink ref="F117" r:id="rId4" display="https://podminky.urs.cz/item/CS_URS_2024_01/112151012"/>
    <hyperlink ref="F121" r:id="rId5" display="https://podminky.urs.cz/item/CS_URS_2024_01/112155115"/>
    <hyperlink ref="F125" r:id="rId6" display="https://podminky.urs.cz/item/CS_URS_2024_01/112155311"/>
    <hyperlink ref="F129" r:id="rId7" display="https://podminky.urs.cz/item/CS_URS_2024_01/112201112"/>
    <hyperlink ref="F133" r:id="rId8" display="https://podminky.urs.cz/item/CS_URS_2024_01/112211111"/>
    <hyperlink ref="F137" r:id="rId9" display="https://podminky.urs.cz/item/CS_URS_2024_01/115001106"/>
    <hyperlink ref="F142" r:id="rId10" display="https://podminky.urs.cz/item/CS_URS_2024_01/115101202"/>
    <hyperlink ref="F147" r:id="rId11" display="https://podminky.urs.cz/item/CS_URS_2024_01/115101302"/>
    <hyperlink ref="F152" r:id="rId12" display="https://podminky.urs.cz/item/CS_URS_2024_01/121151127"/>
    <hyperlink ref="F166" r:id="rId13" display="https://podminky.urs.cz/item/CS_URS_2024_01/122252204"/>
    <hyperlink ref="F180" r:id="rId14" display="https://podminky.urs.cz/item/CS_URS_2024_01/124253100"/>
    <hyperlink ref="F187" r:id="rId15" display="https://podminky.urs.cz/item/CS_URS_2024_01/162201411"/>
    <hyperlink ref="F192" r:id="rId16" display="https://podminky.urs.cz/item/CS_URS_2024_01/162201421"/>
    <hyperlink ref="F197" r:id="rId17" display="https://podminky.urs.cz/item/CS_URS_2024_01/162301951"/>
    <hyperlink ref="F202" r:id="rId18" display="https://podminky.urs.cz/item/CS_URS_2024_01/162301971"/>
    <hyperlink ref="F207" r:id="rId19" display="https://podminky.urs.cz/item/CS_URS_2024_01/162351104"/>
    <hyperlink ref="F221" r:id="rId20" display="https://podminky.urs.cz/item/CS_URS_2024_01/167151111"/>
    <hyperlink ref="F232" r:id="rId21" display="https://podminky.urs.cz/item/CS_URS_2024_01/171151103"/>
    <hyperlink ref="F238" r:id="rId22" display="https://podminky.urs.cz/item/CS_URS_2024_01/171201201"/>
    <hyperlink ref="F247" r:id="rId23" display="https://podminky.urs.cz/item/CS_URS_2024_01/174101101"/>
    <hyperlink ref="F262" r:id="rId24" display="https://podminky.urs.cz/item/CS_URS_2024_01/181102302"/>
    <hyperlink ref="F276" r:id="rId25" display="https://podminky.urs.cz/item/CS_URS_2024_01/181151311"/>
    <hyperlink ref="F282" r:id="rId26" display="https://podminky.urs.cz/item/CS_URS_2024_01/181411121"/>
    <hyperlink ref="F287" r:id="rId27" display="https://podminky.urs.cz/item/CS_URS_2024_01/181411123"/>
    <hyperlink ref="F298" r:id="rId28" display="https://podminky.urs.cz/item/CS_URS_2024_01/182151111"/>
    <hyperlink ref="F303" r:id="rId29" display="https://podminky.urs.cz/item/CS_URS_2024_01/182201101"/>
    <hyperlink ref="F308" r:id="rId30" display="https://podminky.urs.cz/item/CS_URS_2024_01/182351123"/>
    <hyperlink ref="F313" r:id="rId31" display="https://podminky.urs.cz/item/CS_URS_2024_01/183403115"/>
    <hyperlink ref="F319" r:id="rId32" display="https://podminky.urs.cz/item/CS_URS_2024_01/183403161"/>
    <hyperlink ref="F325" r:id="rId33" display="https://podminky.urs.cz/item/CS_URS_2024_01/183551513"/>
    <hyperlink ref="F331" r:id="rId34" display="https://podminky.urs.cz/item/CS_URS_2024_01/184853521"/>
    <hyperlink ref="F343" r:id="rId35" display="https://podminky.urs.cz/item/CS_URS_2024_01/321311116"/>
    <hyperlink ref="F352" r:id="rId36" display="https://podminky.urs.cz/item/CS_URS_2024_01/321351010"/>
    <hyperlink ref="F361" r:id="rId37" display="https://podminky.urs.cz/item/CS_URS_2024_01/321352010"/>
    <hyperlink ref="F371" r:id="rId38" display="https://podminky.urs.cz/item/CS_URS_2024_01/451313511"/>
    <hyperlink ref="F382" r:id="rId39" display="https://podminky.urs.cz/item/CS_URS_2024_01/465513127"/>
    <hyperlink ref="F394" r:id="rId40" display="https://podminky.urs.cz/item/CS_URS_2024_01/564231111"/>
    <hyperlink ref="F399" r:id="rId41" display="https://podminky.urs.cz/item/CS_URS_2024_01/564661111"/>
    <hyperlink ref="F413" r:id="rId42" display="https://podminky.urs.cz/item/CS_URS_2024_01/564811112"/>
    <hyperlink ref="F426" r:id="rId43" display="https://podminky.urs.cz/item/CS_URS_2024_01/564861111"/>
    <hyperlink ref="F439" r:id="rId44" display="https://podminky.urs.cz/item/CS_URS_2024_01/564952114"/>
    <hyperlink ref="F453" r:id="rId45" display="https://podminky.urs.cz/item/CS_URS_2024_01/919511112"/>
    <hyperlink ref="F476" r:id="rId46" display="https://podminky.urs.cz/item/CS_URS_2024_01/935113212"/>
    <hyperlink ref="F481" r:id="rId47" display="https://podminky.urs.cz/item/CS_URS_2024_01/938908411"/>
    <hyperlink ref="F486" r:id="rId48" display="https://podminky.urs.cz/item/CS_URS_2024_01/998225111"/>
    <hyperlink ref="F488" r:id="rId49" display="https://podminky.urs.cz/item/CS_URS_2024_01/998225191"/>
    <hyperlink ref="F492" r:id="rId50" display="https://podminky.urs.cz/item/CS_URS_2024_01/011314000"/>
    <hyperlink ref="F496" r:id="rId51" display="https://podminky.urs.cz/item/CS_URS_2024_01/012103000"/>
    <hyperlink ref="F500" r:id="rId52" display="https://podminky.urs.cz/item/CS_URS_2024_01/012203000"/>
    <hyperlink ref="F504" r:id="rId53" display="https://podminky.urs.cz/item/CS_URS_2024_01/012303000"/>
    <hyperlink ref="F508" r:id="rId54" display="https://podminky.urs.cz/item/CS_URS_2024_01/013254000"/>
    <hyperlink ref="F514" r:id="rId55" display="https://podminky.urs.cz/item/CS_URS_2024_01/030001000.1"/>
    <hyperlink ref="F519" r:id="rId56" display="https://podminky.urs.cz/item/CS_URS_2024_01/032803000"/>
    <hyperlink ref="F524" r:id="rId57" display="https://podminky.urs.cz/item/CS_URS_2024_01/043103000"/>
    <hyperlink ref="F531" r:id="rId58" display="https://podminky.urs.cz/item/CS_URS_2024_01/049103000"/>
    <hyperlink ref="F535" r:id="rId59" display="https://podminky.urs.cz/item/CS_URS_2024_01/049303000"/>
    <hyperlink ref="F540" r:id="rId60" display="https://podminky.urs.cz/item/CS_URS_2024_01/091504000.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74" customWidth="1"/>
    <col min="2" max="2" width="1.667969" style="274" customWidth="1"/>
    <col min="3" max="4" width="5" style="274" customWidth="1"/>
    <col min="5" max="5" width="11.66016" style="274" customWidth="1"/>
    <col min="6" max="6" width="9.160156" style="274" customWidth="1"/>
    <col min="7" max="7" width="5" style="274" customWidth="1"/>
    <col min="8" max="8" width="77.83203" style="274" customWidth="1"/>
    <col min="9" max="10" width="20" style="274" customWidth="1"/>
    <col min="11" max="11" width="1.667969" style="274" customWidth="1"/>
  </cols>
  <sheetData>
    <row r="1" s="1" customFormat="1" ht="37.5" customHeight="1"/>
    <row r="2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="16" customFormat="1" ht="45" customHeight="1">
      <c r="B3" s="278"/>
      <c r="C3" s="279" t="s">
        <v>785</v>
      </c>
      <c r="D3" s="279"/>
      <c r="E3" s="279"/>
      <c r="F3" s="279"/>
      <c r="G3" s="279"/>
      <c r="H3" s="279"/>
      <c r="I3" s="279"/>
      <c r="J3" s="279"/>
      <c r="K3" s="280"/>
    </row>
    <row r="4" s="1" customFormat="1" ht="25.5" customHeight="1">
      <c r="B4" s="281"/>
      <c r="C4" s="282" t="s">
        <v>786</v>
      </c>
      <c r="D4" s="282"/>
      <c r="E4" s="282"/>
      <c r="F4" s="282"/>
      <c r="G4" s="282"/>
      <c r="H4" s="282"/>
      <c r="I4" s="282"/>
      <c r="J4" s="282"/>
      <c r="K4" s="283"/>
    </row>
    <row r="5" s="1" customFormat="1" ht="5.25" customHeight="1">
      <c r="B5" s="281"/>
      <c r="C5" s="284"/>
      <c r="D5" s="284"/>
      <c r="E5" s="284"/>
      <c r="F5" s="284"/>
      <c r="G5" s="284"/>
      <c r="H5" s="284"/>
      <c r="I5" s="284"/>
      <c r="J5" s="284"/>
      <c r="K5" s="283"/>
    </row>
    <row r="6" s="1" customFormat="1" ht="15" customHeight="1">
      <c r="B6" s="281"/>
      <c r="C6" s="285" t="s">
        <v>787</v>
      </c>
      <c r="D6" s="285"/>
      <c r="E6" s="285"/>
      <c r="F6" s="285"/>
      <c r="G6" s="285"/>
      <c r="H6" s="285"/>
      <c r="I6" s="285"/>
      <c r="J6" s="285"/>
      <c r="K6" s="283"/>
    </row>
    <row r="7" s="1" customFormat="1" ht="15" customHeight="1">
      <c r="B7" s="286"/>
      <c r="C7" s="285" t="s">
        <v>788</v>
      </c>
      <c r="D7" s="285"/>
      <c r="E7" s="285"/>
      <c r="F7" s="285"/>
      <c r="G7" s="285"/>
      <c r="H7" s="285"/>
      <c r="I7" s="285"/>
      <c r="J7" s="285"/>
      <c r="K7" s="283"/>
    </row>
    <row r="8" s="1" customFormat="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="1" customFormat="1" ht="15" customHeight="1">
      <c r="B9" s="286"/>
      <c r="C9" s="285" t="s">
        <v>789</v>
      </c>
      <c r="D9" s="285"/>
      <c r="E9" s="285"/>
      <c r="F9" s="285"/>
      <c r="G9" s="285"/>
      <c r="H9" s="285"/>
      <c r="I9" s="285"/>
      <c r="J9" s="285"/>
      <c r="K9" s="283"/>
    </row>
    <row r="10" s="1" customFormat="1" ht="15" customHeight="1">
      <c r="B10" s="286"/>
      <c r="C10" s="285"/>
      <c r="D10" s="285" t="s">
        <v>790</v>
      </c>
      <c r="E10" s="285"/>
      <c r="F10" s="285"/>
      <c r="G10" s="285"/>
      <c r="H10" s="285"/>
      <c r="I10" s="285"/>
      <c r="J10" s="285"/>
      <c r="K10" s="283"/>
    </row>
    <row r="11" s="1" customFormat="1" ht="15" customHeight="1">
      <c r="B11" s="286"/>
      <c r="C11" s="287"/>
      <c r="D11" s="285" t="s">
        <v>791</v>
      </c>
      <c r="E11" s="285"/>
      <c r="F11" s="285"/>
      <c r="G11" s="285"/>
      <c r="H11" s="285"/>
      <c r="I11" s="285"/>
      <c r="J11" s="285"/>
      <c r="K11" s="283"/>
    </row>
    <row r="12" s="1" customFormat="1" ht="15" customHeight="1">
      <c r="B12" s="286"/>
      <c r="C12" s="287"/>
      <c r="D12" s="285"/>
      <c r="E12" s="285"/>
      <c r="F12" s="285"/>
      <c r="G12" s="285"/>
      <c r="H12" s="285"/>
      <c r="I12" s="285"/>
      <c r="J12" s="285"/>
      <c r="K12" s="283"/>
    </row>
    <row r="13" s="1" customFormat="1" ht="15" customHeight="1">
      <c r="B13" s="286"/>
      <c r="C13" s="287"/>
      <c r="D13" s="288" t="s">
        <v>792</v>
      </c>
      <c r="E13" s="285"/>
      <c r="F13" s="285"/>
      <c r="G13" s="285"/>
      <c r="H13" s="285"/>
      <c r="I13" s="285"/>
      <c r="J13" s="285"/>
      <c r="K13" s="283"/>
    </row>
    <row r="14" s="1" customFormat="1" ht="12.75" customHeight="1">
      <c r="B14" s="286"/>
      <c r="C14" s="287"/>
      <c r="D14" s="287"/>
      <c r="E14" s="287"/>
      <c r="F14" s="287"/>
      <c r="G14" s="287"/>
      <c r="H14" s="287"/>
      <c r="I14" s="287"/>
      <c r="J14" s="287"/>
      <c r="K14" s="283"/>
    </row>
    <row r="15" s="1" customFormat="1" ht="15" customHeight="1">
      <c r="B15" s="286"/>
      <c r="C15" s="287"/>
      <c r="D15" s="285" t="s">
        <v>793</v>
      </c>
      <c r="E15" s="285"/>
      <c r="F15" s="285"/>
      <c r="G15" s="285"/>
      <c r="H15" s="285"/>
      <c r="I15" s="285"/>
      <c r="J15" s="285"/>
      <c r="K15" s="283"/>
    </row>
    <row r="16" s="1" customFormat="1" ht="15" customHeight="1">
      <c r="B16" s="286"/>
      <c r="C16" s="287"/>
      <c r="D16" s="285" t="s">
        <v>794</v>
      </c>
      <c r="E16" s="285"/>
      <c r="F16" s="285"/>
      <c r="G16" s="285"/>
      <c r="H16" s="285"/>
      <c r="I16" s="285"/>
      <c r="J16" s="285"/>
      <c r="K16" s="283"/>
    </row>
    <row r="17" s="1" customFormat="1" ht="15" customHeight="1">
      <c r="B17" s="286"/>
      <c r="C17" s="287"/>
      <c r="D17" s="285" t="s">
        <v>795</v>
      </c>
      <c r="E17" s="285"/>
      <c r="F17" s="285"/>
      <c r="G17" s="285"/>
      <c r="H17" s="285"/>
      <c r="I17" s="285"/>
      <c r="J17" s="285"/>
      <c r="K17" s="283"/>
    </row>
    <row r="18" s="1" customFormat="1" ht="15" customHeight="1">
      <c r="B18" s="286"/>
      <c r="C18" s="287"/>
      <c r="D18" s="287"/>
      <c r="E18" s="289" t="s">
        <v>80</v>
      </c>
      <c r="F18" s="285" t="s">
        <v>796</v>
      </c>
      <c r="G18" s="285"/>
      <c r="H18" s="285"/>
      <c r="I18" s="285"/>
      <c r="J18" s="285"/>
      <c r="K18" s="283"/>
    </row>
    <row r="19" s="1" customFormat="1" ht="15" customHeight="1">
      <c r="B19" s="286"/>
      <c r="C19" s="287"/>
      <c r="D19" s="287"/>
      <c r="E19" s="289" t="s">
        <v>797</v>
      </c>
      <c r="F19" s="285" t="s">
        <v>798</v>
      </c>
      <c r="G19" s="285"/>
      <c r="H19" s="285"/>
      <c r="I19" s="285"/>
      <c r="J19" s="285"/>
      <c r="K19" s="283"/>
    </row>
    <row r="20" s="1" customFormat="1" ht="15" customHeight="1">
      <c r="B20" s="286"/>
      <c r="C20" s="287"/>
      <c r="D20" s="287"/>
      <c r="E20" s="289" t="s">
        <v>799</v>
      </c>
      <c r="F20" s="285" t="s">
        <v>800</v>
      </c>
      <c r="G20" s="285"/>
      <c r="H20" s="285"/>
      <c r="I20" s="285"/>
      <c r="J20" s="285"/>
      <c r="K20" s="283"/>
    </row>
    <row r="21" s="1" customFormat="1" ht="15" customHeight="1">
      <c r="B21" s="286"/>
      <c r="C21" s="287"/>
      <c r="D21" s="287"/>
      <c r="E21" s="289" t="s">
        <v>801</v>
      </c>
      <c r="F21" s="285" t="s">
        <v>802</v>
      </c>
      <c r="G21" s="285"/>
      <c r="H21" s="285"/>
      <c r="I21" s="285"/>
      <c r="J21" s="285"/>
      <c r="K21" s="283"/>
    </row>
    <row r="22" s="1" customFormat="1" ht="15" customHeight="1">
      <c r="B22" s="286"/>
      <c r="C22" s="287"/>
      <c r="D22" s="287"/>
      <c r="E22" s="289" t="s">
        <v>803</v>
      </c>
      <c r="F22" s="285" t="s">
        <v>804</v>
      </c>
      <c r="G22" s="285"/>
      <c r="H22" s="285"/>
      <c r="I22" s="285"/>
      <c r="J22" s="285"/>
      <c r="K22" s="283"/>
    </row>
    <row r="23" s="1" customFormat="1" ht="15" customHeight="1">
      <c r="B23" s="286"/>
      <c r="C23" s="287"/>
      <c r="D23" s="287"/>
      <c r="E23" s="289" t="s">
        <v>805</v>
      </c>
      <c r="F23" s="285" t="s">
        <v>806</v>
      </c>
      <c r="G23" s="285"/>
      <c r="H23" s="285"/>
      <c r="I23" s="285"/>
      <c r="J23" s="285"/>
      <c r="K23" s="283"/>
    </row>
    <row r="24" s="1" customFormat="1" ht="12.75" customHeight="1">
      <c r="B24" s="286"/>
      <c r="C24" s="287"/>
      <c r="D24" s="287"/>
      <c r="E24" s="287"/>
      <c r="F24" s="287"/>
      <c r="G24" s="287"/>
      <c r="H24" s="287"/>
      <c r="I24" s="287"/>
      <c r="J24" s="287"/>
      <c r="K24" s="283"/>
    </row>
    <row r="25" s="1" customFormat="1" ht="15" customHeight="1">
      <c r="B25" s="286"/>
      <c r="C25" s="285" t="s">
        <v>807</v>
      </c>
      <c r="D25" s="285"/>
      <c r="E25" s="285"/>
      <c r="F25" s="285"/>
      <c r="G25" s="285"/>
      <c r="H25" s="285"/>
      <c r="I25" s="285"/>
      <c r="J25" s="285"/>
      <c r="K25" s="283"/>
    </row>
    <row r="26" s="1" customFormat="1" ht="15" customHeight="1">
      <c r="B26" s="286"/>
      <c r="C26" s="285" t="s">
        <v>808</v>
      </c>
      <c r="D26" s="285"/>
      <c r="E26" s="285"/>
      <c r="F26" s="285"/>
      <c r="G26" s="285"/>
      <c r="H26" s="285"/>
      <c r="I26" s="285"/>
      <c r="J26" s="285"/>
      <c r="K26" s="283"/>
    </row>
    <row r="27" s="1" customFormat="1" ht="15" customHeight="1">
      <c r="B27" s="286"/>
      <c r="C27" s="285"/>
      <c r="D27" s="285" t="s">
        <v>809</v>
      </c>
      <c r="E27" s="285"/>
      <c r="F27" s="285"/>
      <c r="G27" s="285"/>
      <c r="H27" s="285"/>
      <c r="I27" s="285"/>
      <c r="J27" s="285"/>
      <c r="K27" s="283"/>
    </row>
    <row r="28" s="1" customFormat="1" ht="15" customHeight="1">
      <c r="B28" s="286"/>
      <c r="C28" s="287"/>
      <c r="D28" s="285" t="s">
        <v>810</v>
      </c>
      <c r="E28" s="285"/>
      <c r="F28" s="285"/>
      <c r="G28" s="285"/>
      <c r="H28" s="285"/>
      <c r="I28" s="285"/>
      <c r="J28" s="285"/>
      <c r="K28" s="283"/>
    </row>
    <row r="29" s="1" customFormat="1" ht="12.75" customHeight="1">
      <c r="B29" s="286"/>
      <c r="C29" s="287"/>
      <c r="D29" s="287"/>
      <c r="E29" s="287"/>
      <c r="F29" s="287"/>
      <c r="G29" s="287"/>
      <c r="H29" s="287"/>
      <c r="I29" s="287"/>
      <c r="J29" s="287"/>
      <c r="K29" s="283"/>
    </row>
    <row r="30" s="1" customFormat="1" ht="15" customHeight="1">
      <c r="B30" s="286"/>
      <c r="C30" s="287"/>
      <c r="D30" s="285" t="s">
        <v>811</v>
      </c>
      <c r="E30" s="285"/>
      <c r="F30" s="285"/>
      <c r="G30" s="285"/>
      <c r="H30" s="285"/>
      <c r="I30" s="285"/>
      <c r="J30" s="285"/>
      <c r="K30" s="283"/>
    </row>
    <row r="31" s="1" customFormat="1" ht="15" customHeight="1">
      <c r="B31" s="286"/>
      <c r="C31" s="287"/>
      <c r="D31" s="285" t="s">
        <v>812</v>
      </c>
      <c r="E31" s="285"/>
      <c r="F31" s="285"/>
      <c r="G31" s="285"/>
      <c r="H31" s="285"/>
      <c r="I31" s="285"/>
      <c r="J31" s="285"/>
      <c r="K31" s="283"/>
    </row>
    <row r="32" s="1" customFormat="1" ht="12.75" customHeight="1">
      <c r="B32" s="286"/>
      <c r="C32" s="287"/>
      <c r="D32" s="287"/>
      <c r="E32" s="287"/>
      <c r="F32" s="287"/>
      <c r="G32" s="287"/>
      <c r="H32" s="287"/>
      <c r="I32" s="287"/>
      <c r="J32" s="287"/>
      <c r="K32" s="283"/>
    </row>
    <row r="33" s="1" customFormat="1" ht="15" customHeight="1">
      <c r="B33" s="286"/>
      <c r="C33" s="287"/>
      <c r="D33" s="285" t="s">
        <v>813</v>
      </c>
      <c r="E33" s="285"/>
      <c r="F33" s="285"/>
      <c r="G33" s="285"/>
      <c r="H33" s="285"/>
      <c r="I33" s="285"/>
      <c r="J33" s="285"/>
      <c r="K33" s="283"/>
    </row>
    <row r="34" s="1" customFormat="1" ht="15" customHeight="1">
      <c r="B34" s="286"/>
      <c r="C34" s="287"/>
      <c r="D34" s="285" t="s">
        <v>814</v>
      </c>
      <c r="E34" s="285"/>
      <c r="F34" s="285"/>
      <c r="G34" s="285"/>
      <c r="H34" s="285"/>
      <c r="I34" s="285"/>
      <c r="J34" s="285"/>
      <c r="K34" s="283"/>
    </row>
    <row r="35" s="1" customFormat="1" ht="15" customHeight="1">
      <c r="B35" s="286"/>
      <c r="C35" s="287"/>
      <c r="D35" s="285" t="s">
        <v>815</v>
      </c>
      <c r="E35" s="285"/>
      <c r="F35" s="285"/>
      <c r="G35" s="285"/>
      <c r="H35" s="285"/>
      <c r="I35" s="285"/>
      <c r="J35" s="285"/>
      <c r="K35" s="283"/>
    </row>
    <row r="36" s="1" customFormat="1" ht="15" customHeight="1">
      <c r="B36" s="286"/>
      <c r="C36" s="287"/>
      <c r="D36" s="285"/>
      <c r="E36" s="288" t="s">
        <v>110</v>
      </c>
      <c r="F36" s="285"/>
      <c r="G36" s="285" t="s">
        <v>816</v>
      </c>
      <c r="H36" s="285"/>
      <c r="I36" s="285"/>
      <c r="J36" s="285"/>
      <c r="K36" s="283"/>
    </row>
    <row r="37" s="1" customFormat="1" ht="30.75" customHeight="1">
      <c r="B37" s="286"/>
      <c r="C37" s="287"/>
      <c r="D37" s="285"/>
      <c r="E37" s="288" t="s">
        <v>817</v>
      </c>
      <c r="F37" s="285"/>
      <c r="G37" s="285" t="s">
        <v>818</v>
      </c>
      <c r="H37" s="285"/>
      <c r="I37" s="285"/>
      <c r="J37" s="285"/>
      <c r="K37" s="283"/>
    </row>
    <row r="38" s="1" customFormat="1" ht="15" customHeight="1">
      <c r="B38" s="286"/>
      <c r="C38" s="287"/>
      <c r="D38" s="285"/>
      <c r="E38" s="288" t="s">
        <v>54</v>
      </c>
      <c r="F38" s="285"/>
      <c r="G38" s="285" t="s">
        <v>819</v>
      </c>
      <c r="H38" s="285"/>
      <c r="I38" s="285"/>
      <c r="J38" s="285"/>
      <c r="K38" s="283"/>
    </row>
    <row r="39" s="1" customFormat="1" ht="15" customHeight="1">
      <c r="B39" s="286"/>
      <c r="C39" s="287"/>
      <c r="D39" s="285"/>
      <c r="E39" s="288" t="s">
        <v>55</v>
      </c>
      <c r="F39" s="285"/>
      <c r="G39" s="285" t="s">
        <v>820</v>
      </c>
      <c r="H39" s="285"/>
      <c r="I39" s="285"/>
      <c r="J39" s="285"/>
      <c r="K39" s="283"/>
    </row>
    <row r="40" s="1" customFormat="1" ht="15" customHeight="1">
      <c r="B40" s="286"/>
      <c r="C40" s="287"/>
      <c r="D40" s="285"/>
      <c r="E40" s="288" t="s">
        <v>111</v>
      </c>
      <c r="F40" s="285"/>
      <c r="G40" s="285" t="s">
        <v>821</v>
      </c>
      <c r="H40" s="285"/>
      <c r="I40" s="285"/>
      <c r="J40" s="285"/>
      <c r="K40" s="283"/>
    </row>
    <row r="41" s="1" customFormat="1" ht="15" customHeight="1">
      <c r="B41" s="286"/>
      <c r="C41" s="287"/>
      <c r="D41" s="285"/>
      <c r="E41" s="288" t="s">
        <v>112</v>
      </c>
      <c r="F41" s="285"/>
      <c r="G41" s="285" t="s">
        <v>822</v>
      </c>
      <c r="H41" s="285"/>
      <c r="I41" s="285"/>
      <c r="J41" s="285"/>
      <c r="K41" s="283"/>
    </row>
    <row r="42" s="1" customFormat="1" ht="15" customHeight="1">
      <c r="B42" s="286"/>
      <c r="C42" s="287"/>
      <c r="D42" s="285"/>
      <c r="E42" s="288" t="s">
        <v>823</v>
      </c>
      <c r="F42" s="285"/>
      <c r="G42" s="285" t="s">
        <v>824</v>
      </c>
      <c r="H42" s="285"/>
      <c r="I42" s="285"/>
      <c r="J42" s="285"/>
      <c r="K42" s="283"/>
    </row>
    <row r="43" s="1" customFormat="1" ht="15" customHeight="1">
      <c r="B43" s="286"/>
      <c r="C43" s="287"/>
      <c r="D43" s="285"/>
      <c r="E43" s="288"/>
      <c r="F43" s="285"/>
      <c r="G43" s="285" t="s">
        <v>825</v>
      </c>
      <c r="H43" s="285"/>
      <c r="I43" s="285"/>
      <c r="J43" s="285"/>
      <c r="K43" s="283"/>
    </row>
    <row r="44" s="1" customFormat="1" ht="15" customHeight="1">
      <c r="B44" s="286"/>
      <c r="C44" s="287"/>
      <c r="D44" s="285"/>
      <c r="E44" s="288" t="s">
        <v>826</v>
      </c>
      <c r="F44" s="285"/>
      <c r="G44" s="285" t="s">
        <v>827</v>
      </c>
      <c r="H44" s="285"/>
      <c r="I44" s="285"/>
      <c r="J44" s="285"/>
      <c r="K44" s="283"/>
    </row>
    <row r="45" s="1" customFormat="1" ht="15" customHeight="1">
      <c r="B45" s="286"/>
      <c r="C45" s="287"/>
      <c r="D45" s="285"/>
      <c r="E45" s="288" t="s">
        <v>114</v>
      </c>
      <c r="F45" s="285"/>
      <c r="G45" s="285" t="s">
        <v>828</v>
      </c>
      <c r="H45" s="285"/>
      <c r="I45" s="285"/>
      <c r="J45" s="285"/>
      <c r="K45" s="283"/>
    </row>
    <row r="46" s="1" customFormat="1" ht="12.75" customHeight="1">
      <c r="B46" s="286"/>
      <c r="C46" s="287"/>
      <c r="D46" s="285"/>
      <c r="E46" s="285"/>
      <c r="F46" s="285"/>
      <c r="G46" s="285"/>
      <c r="H46" s="285"/>
      <c r="I46" s="285"/>
      <c r="J46" s="285"/>
      <c r="K46" s="283"/>
    </row>
    <row r="47" s="1" customFormat="1" ht="15" customHeight="1">
      <c r="B47" s="286"/>
      <c r="C47" s="287"/>
      <c r="D47" s="285" t="s">
        <v>829</v>
      </c>
      <c r="E47" s="285"/>
      <c r="F47" s="285"/>
      <c r="G47" s="285"/>
      <c r="H47" s="285"/>
      <c r="I47" s="285"/>
      <c r="J47" s="285"/>
      <c r="K47" s="283"/>
    </row>
    <row r="48" s="1" customFormat="1" ht="15" customHeight="1">
      <c r="B48" s="286"/>
      <c r="C48" s="287"/>
      <c r="D48" s="287"/>
      <c r="E48" s="285" t="s">
        <v>830</v>
      </c>
      <c r="F48" s="285"/>
      <c r="G48" s="285"/>
      <c r="H48" s="285"/>
      <c r="I48" s="285"/>
      <c r="J48" s="285"/>
      <c r="K48" s="283"/>
    </row>
    <row r="49" s="1" customFormat="1" ht="15" customHeight="1">
      <c r="B49" s="286"/>
      <c r="C49" s="287"/>
      <c r="D49" s="287"/>
      <c r="E49" s="285" t="s">
        <v>831</v>
      </c>
      <c r="F49" s="285"/>
      <c r="G49" s="285"/>
      <c r="H49" s="285"/>
      <c r="I49" s="285"/>
      <c r="J49" s="285"/>
      <c r="K49" s="283"/>
    </row>
    <row r="50" s="1" customFormat="1" ht="15" customHeight="1">
      <c r="B50" s="286"/>
      <c r="C50" s="287"/>
      <c r="D50" s="287"/>
      <c r="E50" s="285" t="s">
        <v>832</v>
      </c>
      <c r="F50" s="285"/>
      <c r="G50" s="285"/>
      <c r="H50" s="285"/>
      <c r="I50" s="285"/>
      <c r="J50" s="285"/>
      <c r="K50" s="283"/>
    </row>
    <row r="51" s="1" customFormat="1" ht="15" customHeight="1">
      <c r="B51" s="286"/>
      <c r="C51" s="287"/>
      <c r="D51" s="285" t="s">
        <v>833</v>
      </c>
      <c r="E51" s="285"/>
      <c r="F51" s="285"/>
      <c r="G51" s="285"/>
      <c r="H51" s="285"/>
      <c r="I51" s="285"/>
      <c r="J51" s="285"/>
      <c r="K51" s="283"/>
    </row>
    <row r="52" s="1" customFormat="1" ht="25.5" customHeight="1">
      <c r="B52" s="281"/>
      <c r="C52" s="282" t="s">
        <v>834</v>
      </c>
      <c r="D52" s="282"/>
      <c r="E52" s="282"/>
      <c r="F52" s="282"/>
      <c r="G52" s="282"/>
      <c r="H52" s="282"/>
      <c r="I52" s="282"/>
      <c r="J52" s="282"/>
      <c r="K52" s="283"/>
    </row>
    <row r="53" s="1" customFormat="1" ht="5.25" customHeight="1">
      <c r="B53" s="281"/>
      <c r="C53" s="284"/>
      <c r="D53" s="284"/>
      <c r="E53" s="284"/>
      <c r="F53" s="284"/>
      <c r="G53" s="284"/>
      <c r="H53" s="284"/>
      <c r="I53" s="284"/>
      <c r="J53" s="284"/>
      <c r="K53" s="283"/>
    </row>
    <row r="54" s="1" customFormat="1" ht="15" customHeight="1">
      <c r="B54" s="281"/>
      <c r="C54" s="285" t="s">
        <v>835</v>
      </c>
      <c r="D54" s="285"/>
      <c r="E54" s="285"/>
      <c r="F54" s="285"/>
      <c r="G54" s="285"/>
      <c r="H54" s="285"/>
      <c r="I54" s="285"/>
      <c r="J54" s="285"/>
      <c r="K54" s="283"/>
    </row>
    <row r="55" s="1" customFormat="1" ht="15" customHeight="1">
      <c r="B55" s="281"/>
      <c r="C55" s="285" t="s">
        <v>836</v>
      </c>
      <c r="D55" s="285"/>
      <c r="E55" s="285"/>
      <c r="F55" s="285"/>
      <c r="G55" s="285"/>
      <c r="H55" s="285"/>
      <c r="I55" s="285"/>
      <c r="J55" s="285"/>
      <c r="K55" s="283"/>
    </row>
    <row r="56" s="1" customFormat="1" ht="12.75" customHeight="1">
      <c r="B56" s="281"/>
      <c r="C56" s="285"/>
      <c r="D56" s="285"/>
      <c r="E56" s="285"/>
      <c r="F56" s="285"/>
      <c r="G56" s="285"/>
      <c r="H56" s="285"/>
      <c r="I56" s="285"/>
      <c r="J56" s="285"/>
      <c r="K56" s="283"/>
    </row>
    <row r="57" s="1" customFormat="1" ht="15" customHeight="1">
      <c r="B57" s="281"/>
      <c r="C57" s="285" t="s">
        <v>837</v>
      </c>
      <c r="D57" s="285"/>
      <c r="E57" s="285"/>
      <c r="F57" s="285"/>
      <c r="G57" s="285"/>
      <c r="H57" s="285"/>
      <c r="I57" s="285"/>
      <c r="J57" s="285"/>
      <c r="K57" s="283"/>
    </row>
    <row r="58" s="1" customFormat="1" ht="15" customHeight="1">
      <c r="B58" s="281"/>
      <c r="C58" s="287"/>
      <c r="D58" s="285" t="s">
        <v>838</v>
      </c>
      <c r="E58" s="285"/>
      <c r="F58" s="285"/>
      <c r="G58" s="285"/>
      <c r="H58" s="285"/>
      <c r="I58" s="285"/>
      <c r="J58" s="285"/>
      <c r="K58" s="283"/>
    </row>
    <row r="59" s="1" customFormat="1" ht="15" customHeight="1">
      <c r="B59" s="281"/>
      <c r="C59" s="287"/>
      <c r="D59" s="285" t="s">
        <v>839</v>
      </c>
      <c r="E59" s="285"/>
      <c r="F59" s="285"/>
      <c r="G59" s="285"/>
      <c r="H59" s="285"/>
      <c r="I59" s="285"/>
      <c r="J59" s="285"/>
      <c r="K59" s="283"/>
    </row>
    <row r="60" s="1" customFormat="1" ht="15" customHeight="1">
      <c r="B60" s="281"/>
      <c r="C60" s="287"/>
      <c r="D60" s="285" t="s">
        <v>840</v>
      </c>
      <c r="E60" s="285"/>
      <c r="F60" s="285"/>
      <c r="G60" s="285"/>
      <c r="H60" s="285"/>
      <c r="I60" s="285"/>
      <c r="J60" s="285"/>
      <c r="K60" s="283"/>
    </row>
    <row r="61" s="1" customFormat="1" ht="15" customHeight="1">
      <c r="B61" s="281"/>
      <c r="C61" s="287"/>
      <c r="D61" s="285" t="s">
        <v>841</v>
      </c>
      <c r="E61" s="285"/>
      <c r="F61" s="285"/>
      <c r="G61" s="285"/>
      <c r="H61" s="285"/>
      <c r="I61" s="285"/>
      <c r="J61" s="285"/>
      <c r="K61" s="283"/>
    </row>
    <row r="62" s="1" customFormat="1" ht="15" customHeight="1">
      <c r="B62" s="281"/>
      <c r="C62" s="287"/>
      <c r="D62" s="290" t="s">
        <v>842</v>
      </c>
      <c r="E62" s="290"/>
      <c r="F62" s="290"/>
      <c r="G62" s="290"/>
      <c r="H62" s="290"/>
      <c r="I62" s="290"/>
      <c r="J62" s="290"/>
      <c r="K62" s="283"/>
    </row>
    <row r="63" s="1" customFormat="1" ht="15" customHeight="1">
      <c r="B63" s="281"/>
      <c r="C63" s="287"/>
      <c r="D63" s="285" t="s">
        <v>843</v>
      </c>
      <c r="E63" s="285"/>
      <c r="F63" s="285"/>
      <c r="G63" s="285"/>
      <c r="H63" s="285"/>
      <c r="I63" s="285"/>
      <c r="J63" s="285"/>
      <c r="K63" s="283"/>
    </row>
    <row r="64" s="1" customFormat="1" ht="12.75" customHeight="1">
      <c r="B64" s="281"/>
      <c r="C64" s="287"/>
      <c r="D64" s="287"/>
      <c r="E64" s="291"/>
      <c r="F64" s="287"/>
      <c r="G64" s="287"/>
      <c r="H64" s="287"/>
      <c r="I64" s="287"/>
      <c r="J64" s="287"/>
      <c r="K64" s="283"/>
    </row>
    <row r="65" s="1" customFormat="1" ht="15" customHeight="1">
      <c r="B65" s="281"/>
      <c r="C65" s="287"/>
      <c r="D65" s="285" t="s">
        <v>844</v>
      </c>
      <c r="E65" s="285"/>
      <c r="F65" s="285"/>
      <c r="G65" s="285"/>
      <c r="H65" s="285"/>
      <c r="I65" s="285"/>
      <c r="J65" s="285"/>
      <c r="K65" s="283"/>
    </row>
    <row r="66" s="1" customFormat="1" ht="15" customHeight="1">
      <c r="B66" s="281"/>
      <c r="C66" s="287"/>
      <c r="D66" s="290" t="s">
        <v>845</v>
      </c>
      <c r="E66" s="290"/>
      <c r="F66" s="290"/>
      <c r="G66" s="290"/>
      <c r="H66" s="290"/>
      <c r="I66" s="290"/>
      <c r="J66" s="290"/>
      <c r="K66" s="283"/>
    </row>
    <row r="67" s="1" customFormat="1" ht="15" customHeight="1">
      <c r="B67" s="281"/>
      <c r="C67" s="287"/>
      <c r="D67" s="285" t="s">
        <v>846</v>
      </c>
      <c r="E67" s="285"/>
      <c r="F67" s="285"/>
      <c r="G67" s="285"/>
      <c r="H67" s="285"/>
      <c r="I67" s="285"/>
      <c r="J67" s="285"/>
      <c r="K67" s="283"/>
    </row>
    <row r="68" s="1" customFormat="1" ht="15" customHeight="1">
      <c r="B68" s="281"/>
      <c r="C68" s="287"/>
      <c r="D68" s="285" t="s">
        <v>847</v>
      </c>
      <c r="E68" s="285"/>
      <c r="F68" s="285"/>
      <c r="G68" s="285"/>
      <c r="H68" s="285"/>
      <c r="I68" s="285"/>
      <c r="J68" s="285"/>
      <c r="K68" s="283"/>
    </row>
    <row r="69" s="1" customFormat="1" ht="15" customHeight="1">
      <c r="B69" s="281"/>
      <c r="C69" s="287"/>
      <c r="D69" s="285" t="s">
        <v>848</v>
      </c>
      <c r="E69" s="285"/>
      <c r="F69" s="285"/>
      <c r="G69" s="285"/>
      <c r="H69" s="285"/>
      <c r="I69" s="285"/>
      <c r="J69" s="285"/>
      <c r="K69" s="283"/>
    </row>
    <row r="70" s="1" customFormat="1" ht="15" customHeight="1">
      <c r="B70" s="281"/>
      <c r="C70" s="287"/>
      <c r="D70" s="285" t="s">
        <v>849</v>
      </c>
      <c r="E70" s="285"/>
      <c r="F70" s="285"/>
      <c r="G70" s="285"/>
      <c r="H70" s="285"/>
      <c r="I70" s="285"/>
      <c r="J70" s="285"/>
      <c r="K70" s="283"/>
    </row>
    <row r="71" s="1" customFormat="1" ht="12.75" customHeight="1">
      <c r="B71" s="292"/>
      <c r="C71" s="293"/>
      <c r="D71" s="293"/>
      <c r="E71" s="293"/>
      <c r="F71" s="293"/>
      <c r="G71" s="293"/>
      <c r="H71" s="293"/>
      <c r="I71" s="293"/>
      <c r="J71" s="293"/>
      <c r="K71" s="294"/>
    </row>
    <row r="72" s="1" customFormat="1" ht="18.75" customHeight="1">
      <c r="B72" s="295"/>
      <c r="C72" s="295"/>
      <c r="D72" s="295"/>
      <c r="E72" s="295"/>
      <c r="F72" s="295"/>
      <c r="G72" s="295"/>
      <c r="H72" s="295"/>
      <c r="I72" s="295"/>
      <c r="J72" s="295"/>
      <c r="K72" s="296"/>
    </row>
    <row r="73" s="1" customFormat="1" ht="18.75" customHeight="1">
      <c r="B73" s="296"/>
      <c r="C73" s="296"/>
      <c r="D73" s="296"/>
      <c r="E73" s="296"/>
      <c r="F73" s="296"/>
      <c r="G73" s="296"/>
      <c r="H73" s="296"/>
      <c r="I73" s="296"/>
      <c r="J73" s="296"/>
      <c r="K73" s="296"/>
    </row>
    <row r="74" s="1" customFormat="1" ht="7.5" customHeight="1">
      <c r="B74" s="297"/>
      <c r="C74" s="298"/>
      <c r="D74" s="298"/>
      <c r="E74" s="298"/>
      <c r="F74" s="298"/>
      <c r="G74" s="298"/>
      <c r="H74" s="298"/>
      <c r="I74" s="298"/>
      <c r="J74" s="298"/>
      <c r="K74" s="299"/>
    </row>
    <row r="75" s="1" customFormat="1" ht="45" customHeight="1">
      <c r="B75" s="300"/>
      <c r="C75" s="301" t="s">
        <v>850</v>
      </c>
      <c r="D75" s="301"/>
      <c r="E75" s="301"/>
      <c r="F75" s="301"/>
      <c r="G75" s="301"/>
      <c r="H75" s="301"/>
      <c r="I75" s="301"/>
      <c r="J75" s="301"/>
      <c r="K75" s="302"/>
    </row>
    <row r="76" s="1" customFormat="1" ht="17.25" customHeight="1">
      <c r="B76" s="300"/>
      <c r="C76" s="303" t="s">
        <v>851</v>
      </c>
      <c r="D76" s="303"/>
      <c r="E76" s="303"/>
      <c r="F76" s="303" t="s">
        <v>852</v>
      </c>
      <c r="G76" s="304"/>
      <c r="H76" s="303" t="s">
        <v>55</v>
      </c>
      <c r="I76" s="303" t="s">
        <v>58</v>
      </c>
      <c r="J76" s="303" t="s">
        <v>853</v>
      </c>
      <c r="K76" s="302"/>
    </row>
    <row r="77" s="1" customFormat="1" ht="17.25" customHeight="1">
      <c r="B77" s="300"/>
      <c r="C77" s="305" t="s">
        <v>854</v>
      </c>
      <c r="D77" s="305"/>
      <c r="E77" s="305"/>
      <c r="F77" s="306" t="s">
        <v>855</v>
      </c>
      <c r="G77" s="307"/>
      <c r="H77" s="305"/>
      <c r="I77" s="305"/>
      <c r="J77" s="305" t="s">
        <v>856</v>
      </c>
      <c r="K77" s="302"/>
    </row>
    <row r="78" s="1" customFormat="1" ht="5.25" customHeight="1">
      <c r="B78" s="300"/>
      <c r="C78" s="308"/>
      <c r="D78" s="308"/>
      <c r="E78" s="308"/>
      <c r="F78" s="308"/>
      <c r="G78" s="309"/>
      <c r="H78" s="308"/>
      <c r="I78" s="308"/>
      <c r="J78" s="308"/>
      <c r="K78" s="302"/>
    </row>
    <row r="79" s="1" customFormat="1" ht="15" customHeight="1">
      <c r="B79" s="300"/>
      <c r="C79" s="288" t="s">
        <v>54</v>
      </c>
      <c r="D79" s="310"/>
      <c r="E79" s="310"/>
      <c r="F79" s="311" t="s">
        <v>857</v>
      </c>
      <c r="G79" s="312"/>
      <c r="H79" s="288" t="s">
        <v>858</v>
      </c>
      <c r="I79" s="288" t="s">
        <v>859</v>
      </c>
      <c r="J79" s="288">
        <v>20</v>
      </c>
      <c r="K79" s="302"/>
    </row>
    <row r="80" s="1" customFormat="1" ht="15" customHeight="1">
      <c r="B80" s="300"/>
      <c r="C80" s="288" t="s">
        <v>860</v>
      </c>
      <c r="D80" s="288"/>
      <c r="E80" s="288"/>
      <c r="F80" s="311" t="s">
        <v>857</v>
      </c>
      <c r="G80" s="312"/>
      <c r="H80" s="288" t="s">
        <v>861</v>
      </c>
      <c r="I80" s="288" t="s">
        <v>859</v>
      </c>
      <c r="J80" s="288">
        <v>120</v>
      </c>
      <c r="K80" s="302"/>
    </row>
    <row r="81" s="1" customFormat="1" ht="15" customHeight="1">
      <c r="B81" s="313"/>
      <c r="C81" s="288" t="s">
        <v>862</v>
      </c>
      <c r="D81" s="288"/>
      <c r="E81" s="288"/>
      <c r="F81" s="311" t="s">
        <v>863</v>
      </c>
      <c r="G81" s="312"/>
      <c r="H81" s="288" t="s">
        <v>864</v>
      </c>
      <c r="I81" s="288" t="s">
        <v>859</v>
      </c>
      <c r="J81" s="288">
        <v>50</v>
      </c>
      <c r="K81" s="302"/>
    </row>
    <row r="82" s="1" customFormat="1" ht="15" customHeight="1">
      <c r="B82" s="313"/>
      <c r="C82" s="288" t="s">
        <v>865</v>
      </c>
      <c r="D82" s="288"/>
      <c r="E82" s="288"/>
      <c r="F82" s="311" t="s">
        <v>857</v>
      </c>
      <c r="G82" s="312"/>
      <c r="H82" s="288" t="s">
        <v>866</v>
      </c>
      <c r="I82" s="288" t="s">
        <v>867</v>
      </c>
      <c r="J82" s="288"/>
      <c r="K82" s="302"/>
    </row>
    <row r="83" s="1" customFormat="1" ht="15" customHeight="1">
      <c r="B83" s="313"/>
      <c r="C83" s="314" t="s">
        <v>868</v>
      </c>
      <c r="D83" s="314"/>
      <c r="E83" s="314"/>
      <c r="F83" s="315" t="s">
        <v>863</v>
      </c>
      <c r="G83" s="314"/>
      <c r="H83" s="314" t="s">
        <v>869</v>
      </c>
      <c r="I83" s="314" t="s">
        <v>859</v>
      </c>
      <c r="J83" s="314">
        <v>15</v>
      </c>
      <c r="K83" s="302"/>
    </row>
    <row r="84" s="1" customFormat="1" ht="15" customHeight="1">
      <c r="B84" s="313"/>
      <c r="C84" s="314" t="s">
        <v>870</v>
      </c>
      <c r="D84" s="314"/>
      <c r="E84" s="314"/>
      <c r="F84" s="315" t="s">
        <v>863</v>
      </c>
      <c r="G84" s="314"/>
      <c r="H84" s="314" t="s">
        <v>871</v>
      </c>
      <c r="I84" s="314" t="s">
        <v>859</v>
      </c>
      <c r="J84" s="314">
        <v>15</v>
      </c>
      <c r="K84" s="302"/>
    </row>
    <row r="85" s="1" customFormat="1" ht="15" customHeight="1">
      <c r="B85" s="313"/>
      <c r="C85" s="314" t="s">
        <v>872</v>
      </c>
      <c r="D85" s="314"/>
      <c r="E85" s="314"/>
      <c r="F85" s="315" t="s">
        <v>863</v>
      </c>
      <c r="G85" s="314"/>
      <c r="H85" s="314" t="s">
        <v>873</v>
      </c>
      <c r="I85" s="314" t="s">
        <v>859</v>
      </c>
      <c r="J85" s="314">
        <v>20</v>
      </c>
      <c r="K85" s="302"/>
    </row>
    <row r="86" s="1" customFormat="1" ht="15" customHeight="1">
      <c r="B86" s="313"/>
      <c r="C86" s="314" t="s">
        <v>874</v>
      </c>
      <c r="D86" s="314"/>
      <c r="E86" s="314"/>
      <c r="F86" s="315" t="s">
        <v>863</v>
      </c>
      <c r="G86" s="314"/>
      <c r="H86" s="314" t="s">
        <v>875</v>
      </c>
      <c r="I86" s="314" t="s">
        <v>859</v>
      </c>
      <c r="J86" s="314">
        <v>20</v>
      </c>
      <c r="K86" s="302"/>
    </row>
    <row r="87" s="1" customFormat="1" ht="15" customHeight="1">
      <c r="B87" s="313"/>
      <c r="C87" s="288" t="s">
        <v>876</v>
      </c>
      <c r="D87" s="288"/>
      <c r="E87" s="288"/>
      <c r="F87" s="311" t="s">
        <v>863</v>
      </c>
      <c r="G87" s="312"/>
      <c r="H87" s="288" t="s">
        <v>877</v>
      </c>
      <c r="I87" s="288" t="s">
        <v>859</v>
      </c>
      <c r="J87" s="288">
        <v>50</v>
      </c>
      <c r="K87" s="302"/>
    </row>
    <row r="88" s="1" customFormat="1" ht="15" customHeight="1">
      <c r="B88" s="313"/>
      <c r="C88" s="288" t="s">
        <v>878</v>
      </c>
      <c r="D88" s="288"/>
      <c r="E88" s="288"/>
      <c r="F88" s="311" t="s">
        <v>863</v>
      </c>
      <c r="G88" s="312"/>
      <c r="H88" s="288" t="s">
        <v>879</v>
      </c>
      <c r="I88" s="288" t="s">
        <v>859</v>
      </c>
      <c r="J88" s="288">
        <v>20</v>
      </c>
      <c r="K88" s="302"/>
    </row>
    <row r="89" s="1" customFormat="1" ht="15" customHeight="1">
      <c r="B89" s="313"/>
      <c r="C89" s="288" t="s">
        <v>880</v>
      </c>
      <c r="D89" s="288"/>
      <c r="E89" s="288"/>
      <c r="F89" s="311" t="s">
        <v>863</v>
      </c>
      <c r="G89" s="312"/>
      <c r="H89" s="288" t="s">
        <v>881</v>
      </c>
      <c r="I89" s="288" t="s">
        <v>859</v>
      </c>
      <c r="J89" s="288">
        <v>20</v>
      </c>
      <c r="K89" s="302"/>
    </row>
    <row r="90" s="1" customFormat="1" ht="15" customHeight="1">
      <c r="B90" s="313"/>
      <c r="C90" s="288" t="s">
        <v>882</v>
      </c>
      <c r="D90" s="288"/>
      <c r="E90" s="288"/>
      <c r="F90" s="311" t="s">
        <v>863</v>
      </c>
      <c r="G90" s="312"/>
      <c r="H90" s="288" t="s">
        <v>883</v>
      </c>
      <c r="I90" s="288" t="s">
        <v>859</v>
      </c>
      <c r="J90" s="288">
        <v>50</v>
      </c>
      <c r="K90" s="302"/>
    </row>
    <row r="91" s="1" customFormat="1" ht="15" customHeight="1">
      <c r="B91" s="313"/>
      <c r="C91" s="288" t="s">
        <v>884</v>
      </c>
      <c r="D91" s="288"/>
      <c r="E91" s="288"/>
      <c r="F91" s="311" t="s">
        <v>863</v>
      </c>
      <c r="G91" s="312"/>
      <c r="H91" s="288" t="s">
        <v>884</v>
      </c>
      <c r="I91" s="288" t="s">
        <v>859</v>
      </c>
      <c r="J91" s="288">
        <v>50</v>
      </c>
      <c r="K91" s="302"/>
    </row>
    <row r="92" s="1" customFormat="1" ht="15" customHeight="1">
      <c r="B92" s="313"/>
      <c r="C92" s="288" t="s">
        <v>885</v>
      </c>
      <c r="D92" s="288"/>
      <c r="E92" s="288"/>
      <c r="F92" s="311" t="s">
        <v>863</v>
      </c>
      <c r="G92" s="312"/>
      <c r="H92" s="288" t="s">
        <v>886</v>
      </c>
      <c r="I92" s="288" t="s">
        <v>859</v>
      </c>
      <c r="J92" s="288">
        <v>255</v>
      </c>
      <c r="K92" s="302"/>
    </row>
    <row r="93" s="1" customFormat="1" ht="15" customHeight="1">
      <c r="B93" s="313"/>
      <c r="C93" s="288" t="s">
        <v>887</v>
      </c>
      <c r="D93" s="288"/>
      <c r="E93" s="288"/>
      <c r="F93" s="311" t="s">
        <v>857</v>
      </c>
      <c r="G93" s="312"/>
      <c r="H93" s="288" t="s">
        <v>888</v>
      </c>
      <c r="I93" s="288" t="s">
        <v>889</v>
      </c>
      <c r="J93" s="288"/>
      <c r="K93" s="302"/>
    </row>
    <row r="94" s="1" customFormat="1" ht="15" customHeight="1">
      <c r="B94" s="313"/>
      <c r="C94" s="288" t="s">
        <v>890</v>
      </c>
      <c r="D94" s="288"/>
      <c r="E94" s="288"/>
      <c r="F94" s="311" t="s">
        <v>857</v>
      </c>
      <c r="G94" s="312"/>
      <c r="H94" s="288" t="s">
        <v>891</v>
      </c>
      <c r="I94" s="288" t="s">
        <v>892</v>
      </c>
      <c r="J94" s="288"/>
      <c r="K94" s="302"/>
    </row>
    <row r="95" s="1" customFormat="1" ht="15" customHeight="1">
      <c r="B95" s="313"/>
      <c r="C95" s="288" t="s">
        <v>893</v>
      </c>
      <c r="D95" s="288"/>
      <c r="E95" s="288"/>
      <c r="F95" s="311" t="s">
        <v>857</v>
      </c>
      <c r="G95" s="312"/>
      <c r="H95" s="288" t="s">
        <v>893</v>
      </c>
      <c r="I95" s="288" t="s">
        <v>892</v>
      </c>
      <c r="J95" s="288"/>
      <c r="K95" s="302"/>
    </row>
    <row r="96" s="1" customFormat="1" ht="15" customHeight="1">
      <c r="B96" s="313"/>
      <c r="C96" s="288" t="s">
        <v>39</v>
      </c>
      <c r="D96" s="288"/>
      <c r="E96" s="288"/>
      <c r="F96" s="311" t="s">
        <v>857</v>
      </c>
      <c r="G96" s="312"/>
      <c r="H96" s="288" t="s">
        <v>894</v>
      </c>
      <c r="I96" s="288" t="s">
        <v>892</v>
      </c>
      <c r="J96" s="288"/>
      <c r="K96" s="302"/>
    </row>
    <row r="97" s="1" customFormat="1" ht="15" customHeight="1">
      <c r="B97" s="313"/>
      <c r="C97" s="288" t="s">
        <v>49</v>
      </c>
      <c r="D97" s="288"/>
      <c r="E97" s="288"/>
      <c r="F97" s="311" t="s">
        <v>857</v>
      </c>
      <c r="G97" s="312"/>
      <c r="H97" s="288" t="s">
        <v>895</v>
      </c>
      <c r="I97" s="288" t="s">
        <v>892</v>
      </c>
      <c r="J97" s="288"/>
      <c r="K97" s="302"/>
    </row>
    <row r="98" s="1" customFormat="1" ht="15" customHeight="1">
      <c r="B98" s="316"/>
      <c r="C98" s="317"/>
      <c r="D98" s="317"/>
      <c r="E98" s="317"/>
      <c r="F98" s="317"/>
      <c r="G98" s="317"/>
      <c r="H98" s="317"/>
      <c r="I98" s="317"/>
      <c r="J98" s="317"/>
      <c r="K98" s="318"/>
    </row>
    <row r="99" s="1" customFormat="1" ht="18.7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19"/>
    </row>
    <row r="100" s="1" customFormat="1" ht="18.75" customHeight="1">
      <c r="B100" s="296"/>
      <c r="C100" s="296"/>
      <c r="D100" s="296"/>
      <c r="E100" s="296"/>
      <c r="F100" s="296"/>
      <c r="G100" s="296"/>
      <c r="H100" s="296"/>
      <c r="I100" s="296"/>
      <c r="J100" s="296"/>
      <c r="K100" s="296"/>
    </row>
    <row r="101" s="1" customFormat="1" ht="7.5" customHeight="1">
      <c r="B101" s="297"/>
      <c r="C101" s="298"/>
      <c r="D101" s="298"/>
      <c r="E101" s="298"/>
      <c r="F101" s="298"/>
      <c r="G101" s="298"/>
      <c r="H101" s="298"/>
      <c r="I101" s="298"/>
      <c r="J101" s="298"/>
      <c r="K101" s="299"/>
    </row>
    <row r="102" s="1" customFormat="1" ht="45" customHeight="1">
      <c r="B102" s="300"/>
      <c r="C102" s="301" t="s">
        <v>896</v>
      </c>
      <c r="D102" s="301"/>
      <c r="E102" s="301"/>
      <c r="F102" s="301"/>
      <c r="G102" s="301"/>
      <c r="H102" s="301"/>
      <c r="I102" s="301"/>
      <c r="J102" s="301"/>
      <c r="K102" s="302"/>
    </row>
    <row r="103" s="1" customFormat="1" ht="17.25" customHeight="1">
      <c r="B103" s="300"/>
      <c r="C103" s="303" t="s">
        <v>851</v>
      </c>
      <c r="D103" s="303"/>
      <c r="E103" s="303"/>
      <c r="F103" s="303" t="s">
        <v>852</v>
      </c>
      <c r="G103" s="304"/>
      <c r="H103" s="303" t="s">
        <v>55</v>
      </c>
      <c r="I103" s="303" t="s">
        <v>58</v>
      </c>
      <c r="J103" s="303" t="s">
        <v>853</v>
      </c>
      <c r="K103" s="302"/>
    </row>
    <row r="104" s="1" customFormat="1" ht="17.25" customHeight="1">
      <c r="B104" s="300"/>
      <c r="C104" s="305" t="s">
        <v>854</v>
      </c>
      <c r="D104" s="305"/>
      <c r="E104" s="305"/>
      <c r="F104" s="306" t="s">
        <v>855</v>
      </c>
      <c r="G104" s="307"/>
      <c r="H104" s="305"/>
      <c r="I104" s="305"/>
      <c r="J104" s="305" t="s">
        <v>856</v>
      </c>
      <c r="K104" s="302"/>
    </row>
    <row r="105" s="1" customFormat="1" ht="5.25" customHeight="1">
      <c r="B105" s="300"/>
      <c r="C105" s="303"/>
      <c r="D105" s="303"/>
      <c r="E105" s="303"/>
      <c r="F105" s="303"/>
      <c r="G105" s="321"/>
      <c r="H105" s="303"/>
      <c r="I105" s="303"/>
      <c r="J105" s="303"/>
      <c r="K105" s="302"/>
    </row>
    <row r="106" s="1" customFormat="1" ht="15" customHeight="1">
      <c r="B106" s="300"/>
      <c r="C106" s="288" t="s">
        <v>54</v>
      </c>
      <c r="D106" s="310"/>
      <c r="E106" s="310"/>
      <c r="F106" s="311" t="s">
        <v>857</v>
      </c>
      <c r="G106" s="288"/>
      <c r="H106" s="288" t="s">
        <v>897</v>
      </c>
      <c r="I106" s="288" t="s">
        <v>859</v>
      </c>
      <c r="J106" s="288">
        <v>20</v>
      </c>
      <c r="K106" s="302"/>
    </row>
    <row r="107" s="1" customFormat="1" ht="15" customHeight="1">
      <c r="B107" s="300"/>
      <c r="C107" s="288" t="s">
        <v>860</v>
      </c>
      <c r="D107" s="288"/>
      <c r="E107" s="288"/>
      <c r="F107" s="311" t="s">
        <v>857</v>
      </c>
      <c r="G107" s="288"/>
      <c r="H107" s="288" t="s">
        <v>897</v>
      </c>
      <c r="I107" s="288" t="s">
        <v>859</v>
      </c>
      <c r="J107" s="288">
        <v>120</v>
      </c>
      <c r="K107" s="302"/>
    </row>
    <row r="108" s="1" customFormat="1" ht="15" customHeight="1">
      <c r="B108" s="313"/>
      <c r="C108" s="288" t="s">
        <v>862</v>
      </c>
      <c r="D108" s="288"/>
      <c r="E108" s="288"/>
      <c r="F108" s="311" t="s">
        <v>863</v>
      </c>
      <c r="G108" s="288"/>
      <c r="H108" s="288" t="s">
        <v>897</v>
      </c>
      <c r="I108" s="288" t="s">
        <v>859</v>
      </c>
      <c r="J108" s="288">
        <v>50</v>
      </c>
      <c r="K108" s="302"/>
    </row>
    <row r="109" s="1" customFormat="1" ht="15" customHeight="1">
      <c r="B109" s="313"/>
      <c r="C109" s="288" t="s">
        <v>865</v>
      </c>
      <c r="D109" s="288"/>
      <c r="E109" s="288"/>
      <c r="F109" s="311" t="s">
        <v>857</v>
      </c>
      <c r="G109" s="288"/>
      <c r="H109" s="288" t="s">
        <v>897</v>
      </c>
      <c r="I109" s="288" t="s">
        <v>867</v>
      </c>
      <c r="J109" s="288"/>
      <c r="K109" s="302"/>
    </row>
    <row r="110" s="1" customFormat="1" ht="15" customHeight="1">
      <c r="B110" s="313"/>
      <c r="C110" s="288" t="s">
        <v>876</v>
      </c>
      <c r="D110" s="288"/>
      <c r="E110" s="288"/>
      <c r="F110" s="311" t="s">
        <v>863</v>
      </c>
      <c r="G110" s="288"/>
      <c r="H110" s="288" t="s">
        <v>897</v>
      </c>
      <c r="I110" s="288" t="s">
        <v>859</v>
      </c>
      <c r="J110" s="288">
        <v>50</v>
      </c>
      <c r="K110" s="302"/>
    </row>
    <row r="111" s="1" customFormat="1" ht="15" customHeight="1">
      <c r="B111" s="313"/>
      <c r="C111" s="288" t="s">
        <v>884</v>
      </c>
      <c r="D111" s="288"/>
      <c r="E111" s="288"/>
      <c r="F111" s="311" t="s">
        <v>863</v>
      </c>
      <c r="G111" s="288"/>
      <c r="H111" s="288" t="s">
        <v>897</v>
      </c>
      <c r="I111" s="288" t="s">
        <v>859</v>
      </c>
      <c r="J111" s="288">
        <v>50</v>
      </c>
      <c r="K111" s="302"/>
    </row>
    <row r="112" s="1" customFormat="1" ht="15" customHeight="1">
      <c r="B112" s="313"/>
      <c r="C112" s="288" t="s">
        <v>882</v>
      </c>
      <c r="D112" s="288"/>
      <c r="E112" s="288"/>
      <c r="F112" s="311" t="s">
        <v>863</v>
      </c>
      <c r="G112" s="288"/>
      <c r="H112" s="288" t="s">
        <v>897</v>
      </c>
      <c r="I112" s="288" t="s">
        <v>859</v>
      </c>
      <c r="J112" s="288">
        <v>50</v>
      </c>
      <c r="K112" s="302"/>
    </row>
    <row r="113" s="1" customFormat="1" ht="15" customHeight="1">
      <c r="B113" s="313"/>
      <c r="C113" s="288" t="s">
        <v>54</v>
      </c>
      <c r="D113" s="288"/>
      <c r="E113" s="288"/>
      <c r="F113" s="311" t="s">
        <v>857</v>
      </c>
      <c r="G113" s="288"/>
      <c r="H113" s="288" t="s">
        <v>898</v>
      </c>
      <c r="I113" s="288" t="s">
        <v>859</v>
      </c>
      <c r="J113" s="288">
        <v>20</v>
      </c>
      <c r="K113" s="302"/>
    </row>
    <row r="114" s="1" customFormat="1" ht="15" customHeight="1">
      <c r="B114" s="313"/>
      <c r="C114" s="288" t="s">
        <v>899</v>
      </c>
      <c r="D114" s="288"/>
      <c r="E114" s="288"/>
      <c r="F114" s="311" t="s">
        <v>857</v>
      </c>
      <c r="G114" s="288"/>
      <c r="H114" s="288" t="s">
        <v>900</v>
      </c>
      <c r="I114" s="288" t="s">
        <v>859</v>
      </c>
      <c r="J114" s="288">
        <v>120</v>
      </c>
      <c r="K114" s="302"/>
    </row>
    <row r="115" s="1" customFormat="1" ht="15" customHeight="1">
      <c r="B115" s="313"/>
      <c r="C115" s="288" t="s">
        <v>39</v>
      </c>
      <c r="D115" s="288"/>
      <c r="E115" s="288"/>
      <c r="F115" s="311" t="s">
        <v>857</v>
      </c>
      <c r="G115" s="288"/>
      <c r="H115" s="288" t="s">
        <v>901</v>
      </c>
      <c r="I115" s="288" t="s">
        <v>892</v>
      </c>
      <c r="J115" s="288"/>
      <c r="K115" s="302"/>
    </row>
    <row r="116" s="1" customFormat="1" ht="15" customHeight="1">
      <c r="B116" s="313"/>
      <c r="C116" s="288" t="s">
        <v>49</v>
      </c>
      <c r="D116" s="288"/>
      <c r="E116" s="288"/>
      <c r="F116" s="311" t="s">
        <v>857</v>
      </c>
      <c r="G116" s="288"/>
      <c r="H116" s="288" t="s">
        <v>902</v>
      </c>
      <c r="I116" s="288" t="s">
        <v>892</v>
      </c>
      <c r="J116" s="288"/>
      <c r="K116" s="302"/>
    </row>
    <row r="117" s="1" customFormat="1" ht="15" customHeight="1">
      <c r="B117" s="313"/>
      <c r="C117" s="288" t="s">
        <v>58</v>
      </c>
      <c r="D117" s="288"/>
      <c r="E117" s="288"/>
      <c r="F117" s="311" t="s">
        <v>857</v>
      </c>
      <c r="G117" s="288"/>
      <c r="H117" s="288" t="s">
        <v>903</v>
      </c>
      <c r="I117" s="288" t="s">
        <v>904</v>
      </c>
      <c r="J117" s="288"/>
      <c r="K117" s="302"/>
    </row>
    <row r="118" s="1" customFormat="1" ht="15" customHeight="1">
      <c r="B118" s="316"/>
      <c r="C118" s="322"/>
      <c r="D118" s="322"/>
      <c r="E118" s="322"/>
      <c r="F118" s="322"/>
      <c r="G118" s="322"/>
      <c r="H118" s="322"/>
      <c r="I118" s="322"/>
      <c r="J118" s="322"/>
      <c r="K118" s="318"/>
    </row>
    <row r="119" s="1" customFormat="1" ht="18.75" customHeight="1">
      <c r="B119" s="323"/>
      <c r="C119" s="324"/>
      <c r="D119" s="324"/>
      <c r="E119" s="324"/>
      <c r="F119" s="325"/>
      <c r="G119" s="324"/>
      <c r="H119" s="324"/>
      <c r="I119" s="324"/>
      <c r="J119" s="324"/>
      <c r="K119" s="323"/>
    </row>
    <row r="120" s="1" customFormat="1" ht="18.75" customHeight="1">
      <c r="B120" s="296"/>
      <c r="C120" s="296"/>
      <c r="D120" s="296"/>
      <c r="E120" s="296"/>
      <c r="F120" s="296"/>
      <c r="G120" s="296"/>
      <c r="H120" s="296"/>
      <c r="I120" s="296"/>
      <c r="J120" s="296"/>
      <c r="K120" s="296"/>
    </row>
    <row r="121" s="1" customFormat="1" ht="7.5" customHeight="1">
      <c r="B121" s="326"/>
      <c r="C121" s="327"/>
      <c r="D121" s="327"/>
      <c r="E121" s="327"/>
      <c r="F121" s="327"/>
      <c r="G121" s="327"/>
      <c r="H121" s="327"/>
      <c r="I121" s="327"/>
      <c r="J121" s="327"/>
      <c r="K121" s="328"/>
    </row>
    <row r="122" s="1" customFormat="1" ht="45" customHeight="1">
      <c r="B122" s="329"/>
      <c r="C122" s="279" t="s">
        <v>905</v>
      </c>
      <c r="D122" s="279"/>
      <c r="E122" s="279"/>
      <c r="F122" s="279"/>
      <c r="G122" s="279"/>
      <c r="H122" s="279"/>
      <c r="I122" s="279"/>
      <c r="J122" s="279"/>
      <c r="K122" s="330"/>
    </row>
    <row r="123" s="1" customFormat="1" ht="17.25" customHeight="1">
      <c r="B123" s="331"/>
      <c r="C123" s="303" t="s">
        <v>851</v>
      </c>
      <c r="D123" s="303"/>
      <c r="E123" s="303"/>
      <c r="F123" s="303" t="s">
        <v>852</v>
      </c>
      <c r="G123" s="304"/>
      <c r="H123" s="303" t="s">
        <v>55</v>
      </c>
      <c r="I123" s="303" t="s">
        <v>58</v>
      </c>
      <c r="J123" s="303" t="s">
        <v>853</v>
      </c>
      <c r="K123" s="332"/>
    </row>
    <row r="124" s="1" customFormat="1" ht="17.25" customHeight="1">
      <c r="B124" s="331"/>
      <c r="C124" s="305" t="s">
        <v>854</v>
      </c>
      <c r="D124" s="305"/>
      <c r="E124" s="305"/>
      <c r="F124" s="306" t="s">
        <v>855</v>
      </c>
      <c r="G124" s="307"/>
      <c r="H124" s="305"/>
      <c r="I124" s="305"/>
      <c r="J124" s="305" t="s">
        <v>856</v>
      </c>
      <c r="K124" s="332"/>
    </row>
    <row r="125" s="1" customFormat="1" ht="5.25" customHeight="1">
      <c r="B125" s="333"/>
      <c r="C125" s="308"/>
      <c r="D125" s="308"/>
      <c r="E125" s="308"/>
      <c r="F125" s="308"/>
      <c r="G125" s="334"/>
      <c r="H125" s="308"/>
      <c r="I125" s="308"/>
      <c r="J125" s="308"/>
      <c r="K125" s="335"/>
    </row>
    <row r="126" s="1" customFormat="1" ht="15" customHeight="1">
      <c r="B126" s="333"/>
      <c r="C126" s="288" t="s">
        <v>860</v>
      </c>
      <c r="D126" s="310"/>
      <c r="E126" s="310"/>
      <c r="F126" s="311" t="s">
        <v>857</v>
      </c>
      <c r="G126" s="288"/>
      <c r="H126" s="288" t="s">
        <v>897</v>
      </c>
      <c r="I126" s="288" t="s">
        <v>859</v>
      </c>
      <c r="J126" s="288">
        <v>120</v>
      </c>
      <c r="K126" s="336"/>
    </row>
    <row r="127" s="1" customFormat="1" ht="15" customHeight="1">
      <c r="B127" s="333"/>
      <c r="C127" s="288" t="s">
        <v>906</v>
      </c>
      <c r="D127" s="288"/>
      <c r="E127" s="288"/>
      <c r="F127" s="311" t="s">
        <v>857</v>
      </c>
      <c r="G127" s="288"/>
      <c r="H127" s="288" t="s">
        <v>907</v>
      </c>
      <c r="I127" s="288" t="s">
        <v>859</v>
      </c>
      <c r="J127" s="288" t="s">
        <v>908</v>
      </c>
      <c r="K127" s="336"/>
    </row>
    <row r="128" s="1" customFormat="1" ht="15" customHeight="1">
      <c r="B128" s="333"/>
      <c r="C128" s="288" t="s">
        <v>805</v>
      </c>
      <c r="D128" s="288"/>
      <c r="E128" s="288"/>
      <c r="F128" s="311" t="s">
        <v>857</v>
      </c>
      <c r="G128" s="288"/>
      <c r="H128" s="288" t="s">
        <v>909</v>
      </c>
      <c r="I128" s="288" t="s">
        <v>859</v>
      </c>
      <c r="J128" s="288" t="s">
        <v>908</v>
      </c>
      <c r="K128" s="336"/>
    </row>
    <row r="129" s="1" customFormat="1" ht="15" customHeight="1">
      <c r="B129" s="333"/>
      <c r="C129" s="288" t="s">
        <v>868</v>
      </c>
      <c r="D129" s="288"/>
      <c r="E129" s="288"/>
      <c r="F129" s="311" t="s">
        <v>863</v>
      </c>
      <c r="G129" s="288"/>
      <c r="H129" s="288" t="s">
        <v>869</v>
      </c>
      <c r="I129" s="288" t="s">
        <v>859</v>
      </c>
      <c r="J129" s="288">
        <v>15</v>
      </c>
      <c r="K129" s="336"/>
    </row>
    <row r="130" s="1" customFormat="1" ht="15" customHeight="1">
      <c r="B130" s="333"/>
      <c r="C130" s="314" t="s">
        <v>870</v>
      </c>
      <c r="D130" s="314"/>
      <c r="E130" s="314"/>
      <c r="F130" s="315" t="s">
        <v>863</v>
      </c>
      <c r="G130" s="314"/>
      <c r="H130" s="314" t="s">
        <v>871</v>
      </c>
      <c r="I130" s="314" t="s">
        <v>859</v>
      </c>
      <c r="J130" s="314">
        <v>15</v>
      </c>
      <c r="K130" s="336"/>
    </row>
    <row r="131" s="1" customFormat="1" ht="15" customHeight="1">
      <c r="B131" s="333"/>
      <c r="C131" s="314" t="s">
        <v>872</v>
      </c>
      <c r="D131" s="314"/>
      <c r="E131" s="314"/>
      <c r="F131" s="315" t="s">
        <v>863</v>
      </c>
      <c r="G131" s="314"/>
      <c r="H131" s="314" t="s">
        <v>873</v>
      </c>
      <c r="I131" s="314" t="s">
        <v>859</v>
      </c>
      <c r="J131" s="314">
        <v>20</v>
      </c>
      <c r="K131" s="336"/>
    </row>
    <row r="132" s="1" customFormat="1" ht="15" customHeight="1">
      <c r="B132" s="333"/>
      <c r="C132" s="314" t="s">
        <v>874</v>
      </c>
      <c r="D132" s="314"/>
      <c r="E132" s="314"/>
      <c r="F132" s="315" t="s">
        <v>863</v>
      </c>
      <c r="G132" s="314"/>
      <c r="H132" s="314" t="s">
        <v>875</v>
      </c>
      <c r="I132" s="314" t="s">
        <v>859</v>
      </c>
      <c r="J132" s="314">
        <v>20</v>
      </c>
      <c r="K132" s="336"/>
    </row>
    <row r="133" s="1" customFormat="1" ht="15" customHeight="1">
      <c r="B133" s="333"/>
      <c r="C133" s="288" t="s">
        <v>862</v>
      </c>
      <c r="D133" s="288"/>
      <c r="E133" s="288"/>
      <c r="F133" s="311" t="s">
        <v>863</v>
      </c>
      <c r="G133" s="288"/>
      <c r="H133" s="288" t="s">
        <v>897</v>
      </c>
      <c r="I133" s="288" t="s">
        <v>859</v>
      </c>
      <c r="J133" s="288">
        <v>50</v>
      </c>
      <c r="K133" s="336"/>
    </row>
    <row r="134" s="1" customFormat="1" ht="15" customHeight="1">
      <c r="B134" s="333"/>
      <c r="C134" s="288" t="s">
        <v>876</v>
      </c>
      <c r="D134" s="288"/>
      <c r="E134" s="288"/>
      <c r="F134" s="311" t="s">
        <v>863</v>
      </c>
      <c r="G134" s="288"/>
      <c r="H134" s="288" t="s">
        <v>897</v>
      </c>
      <c r="I134" s="288" t="s">
        <v>859</v>
      </c>
      <c r="J134" s="288">
        <v>50</v>
      </c>
      <c r="K134" s="336"/>
    </row>
    <row r="135" s="1" customFormat="1" ht="15" customHeight="1">
      <c r="B135" s="333"/>
      <c r="C135" s="288" t="s">
        <v>882</v>
      </c>
      <c r="D135" s="288"/>
      <c r="E135" s="288"/>
      <c r="F135" s="311" t="s">
        <v>863</v>
      </c>
      <c r="G135" s="288"/>
      <c r="H135" s="288" t="s">
        <v>897</v>
      </c>
      <c r="I135" s="288" t="s">
        <v>859</v>
      </c>
      <c r="J135" s="288">
        <v>50</v>
      </c>
      <c r="K135" s="336"/>
    </row>
    <row r="136" s="1" customFormat="1" ht="15" customHeight="1">
      <c r="B136" s="333"/>
      <c r="C136" s="288" t="s">
        <v>884</v>
      </c>
      <c r="D136" s="288"/>
      <c r="E136" s="288"/>
      <c r="F136" s="311" t="s">
        <v>863</v>
      </c>
      <c r="G136" s="288"/>
      <c r="H136" s="288" t="s">
        <v>897</v>
      </c>
      <c r="I136" s="288" t="s">
        <v>859</v>
      </c>
      <c r="J136" s="288">
        <v>50</v>
      </c>
      <c r="K136" s="336"/>
    </row>
    <row r="137" s="1" customFormat="1" ht="15" customHeight="1">
      <c r="B137" s="333"/>
      <c r="C137" s="288" t="s">
        <v>885</v>
      </c>
      <c r="D137" s="288"/>
      <c r="E137" s="288"/>
      <c r="F137" s="311" t="s">
        <v>863</v>
      </c>
      <c r="G137" s="288"/>
      <c r="H137" s="288" t="s">
        <v>910</v>
      </c>
      <c r="I137" s="288" t="s">
        <v>859</v>
      </c>
      <c r="J137" s="288">
        <v>255</v>
      </c>
      <c r="K137" s="336"/>
    </row>
    <row r="138" s="1" customFormat="1" ht="15" customHeight="1">
      <c r="B138" s="333"/>
      <c r="C138" s="288" t="s">
        <v>887</v>
      </c>
      <c r="D138" s="288"/>
      <c r="E138" s="288"/>
      <c r="F138" s="311" t="s">
        <v>857</v>
      </c>
      <c r="G138" s="288"/>
      <c r="H138" s="288" t="s">
        <v>911</v>
      </c>
      <c r="I138" s="288" t="s">
        <v>889</v>
      </c>
      <c r="J138" s="288"/>
      <c r="K138" s="336"/>
    </row>
    <row r="139" s="1" customFormat="1" ht="15" customHeight="1">
      <c r="B139" s="333"/>
      <c r="C139" s="288" t="s">
        <v>890</v>
      </c>
      <c r="D139" s="288"/>
      <c r="E139" s="288"/>
      <c r="F139" s="311" t="s">
        <v>857</v>
      </c>
      <c r="G139" s="288"/>
      <c r="H139" s="288" t="s">
        <v>912</v>
      </c>
      <c r="I139" s="288" t="s">
        <v>892</v>
      </c>
      <c r="J139" s="288"/>
      <c r="K139" s="336"/>
    </row>
    <row r="140" s="1" customFormat="1" ht="15" customHeight="1">
      <c r="B140" s="333"/>
      <c r="C140" s="288" t="s">
        <v>893</v>
      </c>
      <c r="D140" s="288"/>
      <c r="E140" s="288"/>
      <c r="F140" s="311" t="s">
        <v>857</v>
      </c>
      <c r="G140" s="288"/>
      <c r="H140" s="288" t="s">
        <v>893</v>
      </c>
      <c r="I140" s="288" t="s">
        <v>892</v>
      </c>
      <c r="J140" s="288"/>
      <c r="K140" s="336"/>
    </row>
    <row r="141" s="1" customFormat="1" ht="15" customHeight="1">
      <c r="B141" s="333"/>
      <c r="C141" s="288" t="s">
        <v>39</v>
      </c>
      <c r="D141" s="288"/>
      <c r="E141" s="288"/>
      <c r="F141" s="311" t="s">
        <v>857</v>
      </c>
      <c r="G141" s="288"/>
      <c r="H141" s="288" t="s">
        <v>913</v>
      </c>
      <c r="I141" s="288" t="s">
        <v>892</v>
      </c>
      <c r="J141" s="288"/>
      <c r="K141" s="336"/>
    </row>
    <row r="142" s="1" customFormat="1" ht="15" customHeight="1">
      <c r="B142" s="333"/>
      <c r="C142" s="288" t="s">
        <v>914</v>
      </c>
      <c r="D142" s="288"/>
      <c r="E142" s="288"/>
      <c r="F142" s="311" t="s">
        <v>857</v>
      </c>
      <c r="G142" s="288"/>
      <c r="H142" s="288" t="s">
        <v>915</v>
      </c>
      <c r="I142" s="288" t="s">
        <v>892</v>
      </c>
      <c r="J142" s="288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324"/>
      <c r="C144" s="324"/>
      <c r="D144" s="324"/>
      <c r="E144" s="324"/>
      <c r="F144" s="325"/>
      <c r="G144" s="324"/>
      <c r="H144" s="324"/>
      <c r="I144" s="324"/>
      <c r="J144" s="324"/>
      <c r="K144" s="324"/>
    </row>
    <row r="145" s="1" customFormat="1" ht="18.75" customHeight="1">
      <c r="B145" s="296"/>
      <c r="C145" s="296"/>
      <c r="D145" s="296"/>
      <c r="E145" s="296"/>
      <c r="F145" s="296"/>
      <c r="G145" s="296"/>
      <c r="H145" s="296"/>
      <c r="I145" s="296"/>
      <c r="J145" s="296"/>
      <c r="K145" s="296"/>
    </row>
    <row r="146" s="1" customFormat="1" ht="7.5" customHeight="1">
      <c r="B146" s="297"/>
      <c r="C146" s="298"/>
      <c r="D146" s="298"/>
      <c r="E146" s="298"/>
      <c r="F146" s="298"/>
      <c r="G146" s="298"/>
      <c r="H146" s="298"/>
      <c r="I146" s="298"/>
      <c r="J146" s="298"/>
      <c r="K146" s="299"/>
    </row>
    <row r="147" s="1" customFormat="1" ht="45" customHeight="1">
      <c r="B147" s="300"/>
      <c r="C147" s="301" t="s">
        <v>916</v>
      </c>
      <c r="D147" s="301"/>
      <c r="E147" s="301"/>
      <c r="F147" s="301"/>
      <c r="G147" s="301"/>
      <c r="H147" s="301"/>
      <c r="I147" s="301"/>
      <c r="J147" s="301"/>
      <c r="K147" s="302"/>
    </row>
    <row r="148" s="1" customFormat="1" ht="17.25" customHeight="1">
      <c r="B148" s="300"/>
      <c r="C148" s="303" t="s">
        <v>851</v>
      </c>
      <c r="D148" s="303"/>
      <c r="E148" s="303"/>
      <c r="F148" s="303" t="s">
        <v>852</v>
      </c>
      <c r="G148" s="304"/>
      <c r="H148" s="303" t="s">
        <v>55</v>
      </c>
      <c r="I148" s="303" t="s">
        <v>58</v>
      </c>
      <c r="J148" s="303" t="s">
        <v>853</v>
      </c>
      <c r="K148" s="302"/>
    </row>
    <row r="149" s="1" customFormat="1" ht="17.25" customHeight="1">
      <c r="B149" s="300"/>
      <c r="C149" s="305" t="s">
        <v>854</v>
      </c>
      <c r="D149" s="305"/>
      <c r="E149" s="305"/>
      <c r="F149" s="306" t="s">
        <v>855</v>
      </c>
      <c r="G149" s="307"/>
      <c r="H149" s="305"/>
      <c r="I149" s="305"/>
      <c r="J149" s="305" t="s">
        <v>856</v>
      </c>
      <c r="K149" s="302"/>
    </row>
    <row r="150" s="1" customFormat="1" ht="5.25" customHeight="1">
      <c r="B150" s="313"/>
      <c r="C150" s="308"/>
      <c r="D150" s="308"/>
      <c r="E150" s="308"/>
      <c r="F150" s="308"/>
      <c r="G150" s="309"/>
      <c r="H150" s="308"/>
      <c r="I150" s="308"/>
      <c r="J150" s="308"/>
      <c r="K150" s="336"/>
    </row>
    <row r="151" s="1" customFormat="1" ht="15" customHeight="1">
      <c r="B151" s="313"/>
      <c r="C151" s="340" t="s">
        <v>860</v>
      </c>
      <c r="D151" s="288"/>
      <c r="E151" s="288"/>
      <c r="F151" s="341" t="s">
        <v>857</v>
      </c>
      <c r="G151" s="288"/>
      <c r="H151" s="340" t="s">
        <v>897</v>
      </c>
      <c r="I151" s="340" t="s">
        <v>859</v>
      </c>
      <c r="J151" s="340">
        <v>120</v>
      </c>
      <c r="K151" s="336"/>
    </row>
    <row r="152" s="1" customFormat="1" ht="15" customHeight="1">
      <c r="B152" s="313"/>
      <c r="C152" s="340" t="s">
        <v>906</v>
      </c>
      <c r="D152" s="288"/>
      <c r="E152" s="288"/>
      <c r="F152" s="341" t="s">
        <v>857</v>
      </c>
      <c r="G152" s="288"/>
      <c r="H152" s="340" t="s">
        <v>917</v>
      </c>
      <c r="I152" s="340" t="s">
        <v>859</v>
      </c>
      <c r="J152" s="340" t="s">
        <v>908</v>
      </c>
      <c r="K152" s="336"/>
    </row>
    <row r="153" s="1" customFormat="1" ht="15" customHeight="1">
      <c r="B153" s="313"/>
      <c r="C153" s="340" t="s">
        <v>805</v>
      </c>
      <c r="D153" s="288"/>
      <c r="E153" s="288"/>
      <c r="F153" s="341" t="s">
        <v>857</v>
      </c>
      <c r="G153" s="288"/>
      <c r="H153" s="340" t="s">
        <v>918</v>
      </c>
      <c r="I153" s="340" t="s">
        <v>859</v>
      </c>
      <c r="J153" s="340" t="s">
        <v>908</v>
      </c>
      <c r="K153" s="336"/>
    </row>
    <row r="154" s="1" customFormat="1" ht="15" customHeight="1">
      <c r="B154" s="313"/>
      <c r="C154" s="340" t="s">
        <v>862</v>
      </c>
      <c r="D154" s="288"/>
      <c r="E154" s="288"/>
      <c r="F154" s="341" t="s">
        <v>863</v>
      </c>
      <c r="G154" s="288"/>
      <c r="H154" s="340" t="s">
        <v>897</v>
      </c>
      <c r="I154" s="340" t="s">
        <v>859</v>
      </c>
      <c r="J154" s="340">
        <v>50</v>
      </c>
      <c r="K154" s="336"/>
    </row>
    <row r="155" s="1" customFormat="1" ht="15" customHeight="1">
      <c r="B155" s="313"/>
      <c r="C155" s="340" t="s">
        <v>865</v>
      </c>
      <c r="D155" s="288"/>
      <c r="E155" s="288"/>
      <c r="F155" s="341" t="s">
        <v>857</v>
      </c>
      <c r="G155" s="288"/>
      <c r="H155" s="340" t="s">
        <v>897</v>
      </c>
      <c r="I155" s="340" t="s">
        <v>867</v>
      </c>
      <c r="J155" s="340"/>
      <c r="K155" s="336"/>
    </row>
    <row r="156" s="1" customFormat="1" ht="15" customHeight="1">
      <c r="B156" s="313"/>
      <c r="C156" s="340" t="s">
        <v>876</v>
      </c>
      <c r="D156" s="288"/>
      <c r="E156" s="288"/>
      <c r="F156" s="341" t="s">
        <v>863</v>
      </c>
      <c r="G156" s="288"/>
      <c r="H156" s="340" t="s">
        <v>897</v>
      </c>
      <c r="I156" s="340" t="s">
        <v>859</v>
      </c>
      <c r="J156" s="340">
        <v>50</v>
      </c>
      <c r="K156" s="336"/>
    </row>
    <row r="157" s="1" customFormat="1" ht="15" customHeight="1">
      <c r="B157" s="313"/>
      <c r="C157" s="340" t="s">
        <v>884</v>
      </c>
      <c r="D157" s="288"/>
      <c r="E157" s="288"/>
      <c r="F157" s="341" t="s">
        <v>863</v>
      </c>
      <c r="G157" s="288"/>
      <c r="H157" s="340" t="s">
        <v>897</v>
      </c>
      <c r="I157" s="340" t="s">
        <v>859</v>
      </c>
      <c r="J157" s="340">
        <v>50</v>
      </c>
      <c r="K157" s="336"/>
    </row>
    <row r="158" s="1" customFormat="1" ht="15" customHeight="1">
      <c r="B158" s="313"/>
      <c r="C158" s="340" t="s">
        <v>882</v>
      </c>
      <c r="D158" s="288"/>
      <c r="E158" s="288"/>
      <c r="F158" s="341" t="s">
        <v>863</v>
      </c>
      <c r="G158" s="288"/>
      <c r="H158" s="340" t="s">
        <v>897</v>
      </c>
      <c r="I158" s="340" t="s">
        <v>859</v>
      </c>
      <c r="J158" s="340">
        <v>50</v>
      </c>
      <c r="K158" s="336"/>
    </row>
    <row r="159" s="1" customFormat="1" ht="15" customHeight="1">
      <c r="B159" s="313"/>
      <c r="C159" s="340" t="s">
        <v>96</v>
      </c>
      <c r="D159" s="288"/>
      <c r="E159" s="288"/>
      <c r="F159" s="341" t="s">
        <v>857</v>
      </c>
      <c r="G159" s="288"/>
      <c r="H159" s="340" t="s">
        <v>919</v>
      </c>
      <c r="I159" s="340" t="s">
        <v>859</v>
      </c>
      <c r="J159" s="340" t="s">
        <v>920</v>
      </c>
      <c r="K159" s="336"/>
    </row>
    <row r="160" s="1" customFormat="1" ht="15" customHeight="1">
      <c r="B160" s="313"/>
      <c r="C160" s="340" t="s">
        <v>921</v>
      </c>
      <c r="D160" s="288"/>
      <c r="E160" s="288"/>
      <c r="F160" s="341" t="s">
        <v>857</v>
      </c>
      <c r="G160" s="288"/>
      <c r="H160" s="340" t="s">
        <v>922</v>
      </c>
      <c r="I160" s="340" t="s">
        <v>892</v>
      </c>
      <c r="J160" s="340"/>
      <c r="K160" s="336"/>
    </row>
    <row r="161" s="1" customFormat="1" ht="15" customHeight="1">
      <c r="B161" s="342"/>
      <c r="C161" s="322"/>
      <c r="D161" s="322"/>
      <c r="E161" s="322"/>
      <c r="F161" s="322"/>
      <c r="G161" s="322"/>
      <c r="H161" s="322"/>
      <c r="I161" s="322"/>
      <c r="J161" s="322"/>
      <c r="K161" s="343"/>
    </row>
    <row r="162" s="1" customFormat="1" ht="18.75" customHeight="1">
      <c r="B162" s="324"/>
      <c r="C162" s="334"/>
      <c r="D162" s="334"/>
      <c r="E162" s="334"/>
      <c r="F162" s="344"/>
      <c r="G162" s="334"/>
      <c r="H162" s="334"/>
      <c r="I162" s="334"/>
      <c r="J162" s="334"/>
      <c r="K162" s="324"/>
    </row>
    <row r="163" s="1" customFormat="1" ht="18.75" customHeight="1">
      <c r="B163" s="296"/>
      <c r="C163" s="296"/>
      <c r="D163" s="296"/>
      <c r="E163" s="296"/>
      <c r="F163" s="296"/>
      <c r="G163" s="296"/>
      <c r="H163" s="296"/>
      <c r="I163" s="296"/>
      <c r="J163" s="296"/>
      <c r="K163" s="296"/>
    </row>
    <row r="164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="1" customFormat="1" ht="45" customHeight="1">
      <c r="B165" s="278"/>
      <c r="C165" s="279" t="s">
        <v>923</v>
      </c>
      <c r="D165" s="279"/>
      <c r="E165" s="279"/>
      <c r="F165" s="279"/>
      <c r="G165" s="279"/>
      <c r="H165" s="279"/>
      <c r="I165" s="279"/>
      <c r="J165" s="279"/>
      <c r="K165" s="280"/>
    </row>
    <row r="166" s="1" customFormat="1" ht="17.25" customHeight="1">
      <c r="B166" s="278"/>
      <c r="C166" s="303" t="s">
        <v>851</v>
      </c>
      <c r="D166" s="303"/>
      <c r="E166" s="303"/>
      <c r="F166" s="303" t="s">
        <v>852</v>
      </c>
      <c r="G166" s="345"/>
      <c r="H166" s="346" t="s">
        <v>55</v>
      </c>
      <c r="I166" s="346" t="s">
        <v>58</v>
      </c>
      <c r="J166" s="303" t="s">
        <v>853</v>
      </c>
      <c r="K166" s="280"/>
    </row>
    <row r="167" s="1" customFormat="1" ht="17.25" customHeight="1">
      <c r="B167" s="281"/>
      <c r="C167" s="305" t="s">
        <v>854</v>
      </c>
      <c r="D167" s="305"/>
      <c r="E167" s="305"/>
      <c r="F167" s="306" t="s">
        <v>855</v>
      </c>
      <c r="G167" s="347"/>
      <c r="H167" s="348"/>
      <c r="I167" s="348"/>
      <c r="J167" s="305" t="s">
        <v>856</v>
      </c>
      <c r="K167" s="283"/>
    </row>
    <row r="168" s="1" customFormat="1" ht="5.25" customHeight="1">
      <c r="B168" s="313"/>
      <c r="C168" s="308"/>
      <c r="D168" s="308"/>
      <c r="E168" s="308"/>
      <c r="F168" s="308"/>
      <c r="G168" s="309"/>
      <c r="H168" s="308"/>
      <c r="I168" s="308"/>
      <c r="J168" s="308"/>
      <c r="K168" s="336"/>
    </row>
    <row r="169" s="1" customFormat="1" ht="15" customHeight="1">
      <c r="B169" s="313"/>
      <c r="C169" s="288" t="s">
        <v>860</v>
      </c>
      <c r="D169" s="288"/>
      <c r="E169" s="288"/>
      <c r="F169" s="311" t="s">
        <v>857</v>
      </c>
      <c r="G169" s="288"/>
      <c r="H169" s="288" t="s">
        <v>897</v>
      </c>
      <c r="I169" s="288" t="s">
        <v>859</v>
      </c>
      <c r="J169" s="288">
        <v>120</v>
      </c>
      <c r="K169" s="336"/>
    </row>
    <row r="170" s="1" customFormat="1" ht="15" customHeight="1">
      <c r="B170" s="313"/>
      <c r="C170" s="288" t="s">
        <v>906</v>
      </c>
      <c r="D170" s="288"/>
      <c r="E170" s="288"/>
      <c r="F170" s="311" t="s">
        <v>857</v>
      </c>
      <c r="G170" s="288"/>
      <c r="H170" s="288" t="s">
        <v>907</v>
      </c>
      <c r="I170" s="288" t="s">
        <v>859</v>
      </c>
      <c r="J170" s="288" t="s">
        <v>908</v>
      </c>
      <c r="K170" s="336"/>
    </row>
    <row r="171" s="1" customFormat="1" ht="15" customHeight="1">
      <c r="B171" s="313"/>
      <c r="C171" s="288" t="s">
        <v>805</v>
      </c>
      <c r="D171" s="288"/>
      <c r="E171" s="288"/>
      <c r="F171" s="311" t="s">
        <v>857</v>
      </c>
      <c r="G171" s="288"/>
      <c r="H171" s="288" t="s">
        <v>924</v>
      </c>
      <c r="I171" s="288" t="s">
        <v>859</v>
      </c>
      <c r="J171" s="288" t="s">
        <v>908</v>
      </c>
      <c r="K171" s="336"/>
    </row>
    <row r="172" s="1" customFormat="1" ht="15" customHeight="1">
      <c r="B172" s="313"/>
      <c r="C172" s="288" t="s">
        <v>862</v>
      </c>
      <c r="D172" s="288"/>
      <c r="E172" s="288"/>
      <c r="F172" s="311" t="s">
        <v>863</v>
      </c>
      <c r="G172" s="288"/>
      <c r="H172" s="288" t="s">
        <v>924</v>
      </c>
      <c r="I172" s="288" t="s">
        <v>859</v>
      </c>
      <c r="J172" s="288">
        <v>50</v>
      </c>
      <c r="K172" s="336"/>
    </row>
    <row r="173" s="1" customFormat="1" ht="15" customHeight="1">
      <c r="B173" s="313"/>
      <c r="C173" s="288" t="s">
        <v>865</v>
      </c>
      <c r="D173" s="288"/>
      <c r="E173" s="288"/>
      <c r="F173" s="311" t="s">
        <v>857</v>
      </c>
      <c r="G173" s="288"/>
      <c r="H173" s="288" t="s">
        <v>924</v>
      </c>
      <c r="I173" s="288" t="s">
        <v>867</v>
      </c>
      <c r="J173" s="288"/>
      <c r="K173" s="336"/>
    </row>
    <row r="174" s="1" customFormat="1" ht="15" customHeight="1">
      <c r="B174" s="313"/>
      <c r="C174" s="288" t="s">
        <v>876</v>
      </c>
      <c r="D174" s="288"/>
      <c r="E174" s="288"/>
      <c r="F174" s="311" t="s">
        <v>863</v>
      </c>
      <c r="G174" s="288"/>
      <c r="H174" s="288" t="s">
        <v>924</v>
      </c>
      <c r="I174" s="288" t="s">
        <v>859</v>
      </c>
      <c r="J174" s="288">
        <v>50</v>
      </c>
      <c r="K174" s="336"/>
    </row>
    <row r="175" s="1" customFormat="1" ht="15" customHeight="1">
      <c r="B175" s="313"/>
      <c r="C175" s="288" t="s">
        <v>884</v>
      </c>
      <c r="D175" s="288"/>
      <c r="E175" s="288"/>
      <c r="F175" s="311" t="s">
        <v>863</v>
      </c>
      <c r="G175" s="288"/>
      <c r="H175" s="288" t="s">
        <v>924</v>
      </c>
      <c r="I175" s="288" t="s">
        <v>859</v>
      </c>
      <c r="J175" s="288">
        <v>50</v>
      </c>
      <c r="K175" s="336"/>
    </row>
    <row r="176" s="1" customFormat="1" ht="15" customHeight="1">
      <c r="B176" s="313"/>
      <c r="C176" s="288" t="s">
        <v>882</v>
      </c>
      <c r="D176" s="288"/>
      <c r="E176" s="288"/>
      <c r="F176" s="311" t="s">
        <v>863</v>
      </c>
      <c r="G176" s="288"/>
      <c r="H176" s="288" t="s">
        <v>924</v>
      </c>
      <c r="I176" s="288" t="s">
        <v>859</v>
      </c>
      <c r="J176" s="288">
        <v>50</v>
      </c>
      <c r="K176" s="336"/>
    </row>
    <row r="177" s="1" customFormat="1" ht="15" customHeight="1">
      <c r="B177" s="313"/>
      <c r="C177" s="288" t="s">
        <v>110</v>
      </c>
      <c r="D177" s="288"/>
      <c r="E177" s="288"/>
      <c r="F177" s="311" t="s">
        <v>857</v>
      </c>
      <c r="G177" s="288"/>
      <c r="H177" s="288" t="s">
        <v>925</v>
      </c>
      <c r="I177" s="288" t="s">
        <v>926</v>
      </c>
      <c r="J177" s="288"/>
      <c r="K177" s="336"/>
    </row>
    <row r="178" s="1" customFormat="1" ht="15" customHeight="1">
      <c r="B178" s="313"/>
      <c r="C178" s="288" t="s">
        <v>58</v>
      </c>
      <c r="D178" s="288"/>
      <c r="E178" s="288"/>
      <c r="F178" s="311" t="s">
        <v>857</v>
      </c>
      <c r="G178" s="288"/>
      <c r="H178" s="288" t="s">
        <v>927</v>
      </c>
      <c r="I178" s="288" t="s">
        <v>928</v>
      </c>
      <c r="J178" s="288">
        <v>1</v>
      </c>
      <c r="K178" s="336"/>
    </row>
    <row r="179" s="1" customFormat="1" ht="15" customHeight="1">
      <c r="B179" s="313"/>
      <c r="C179" s="288" t="s">
        <v>54</v>
      </c>
      <c r="D179" s="288"/>
      <c r="E179" s="288"/>
      <c r="F179" s="311" t="s">
        <v>857</v>
      </c>
      <c r="G179" s="288"/>
      <c r="H179" s="288" t="s">
        <v>929</v>
      </c>
      <c r="I179" s="288" t="s">
        <v>859</v>
      </c>
      <c r="J179" s="288">
        <v>20</v>
      </c>
      <c r="K179" s="336"/>
    </row>
    <row r="180" s="1" customFormat="1" ht="15" customHeight="1">
      <c r="B180" s="313"/>
      <c r="C180" s="288" t="s">
        <v>55</v>
      </c>
      <c r="D180" s="288"/>
      <c r="E180" s="288"/>
      <c r="F180" s="311" t="s">
        <v>857</v>
      </c>
      <c r="G180" s="288"/>
      <c r="H180" s="288" t="s">
        <v>930</v>
      </c>
      <c r="I180" s="288" t="s">
        <v>859</v>
      </c>
      <c r="J180" s="288">
        <v>255</v>
      </c>
      <c r="K180" s="336"/>
    </row>
    <row r="181" s="1" customFormat="1" ht="15" customHeight="1">
      <c r="B181" s="313"/>
      <c r="C181" s="288" t="s">
        <v>111</v>
      </c>
      <c r="D181" s="288"/>
      <c r="E181" s="288"/>
      <c r="F181" s="311" t="s">
        <v>857</v>
      </c>
      <c r="G181" s="288"/>
      <c r="H181" s="288" t="s">
        <v>821</v>
      </c>
      <c r="I181" s="288" t="s">
        <v>859</v>
      </c>
      <c r="J181" s="288">
        <v>10</v>
      </c>
      <c r="K181" s="336"/>
    </row>
    <row r="182" s="1" customFormat="1" ht="15" customHeight="1">
      <c r="B182" s="313"/>
      <c r="C182" s="288" t="s">
        <v>112</v>
      </c>
      <c r="D182" s="288"/>
      <c r="E182" s="288"/>
      <c r="F182" s="311" t="s">
        <v>857</v>
      </c>
      <c r="G182" s="288"/>
      <c r="H182" s="288" t="s">
        <v>931</v>
      </c>
      <c r="I182" s="288" t="s">
        <v>892</v>
      </c>
      <c r="J182" s="288"/>
      <c r="K182" s="336"/>
    </row>
    <row r="183" s="1" customFormat="1" ht="15" customHeight="1">
      <c r="B183" s="313"/>
      <c r="C183" s="288" t="s">
        <v>932</v>
      </c>
      <c r="D183" s="288"/>
      <c r="E183" s="288"/>
      <c r="F183" s="311" t="s">
        <v>857</v>
      </c>
      <c r="G183" s="288"/>
      <c r="H183" s="288" t="s">
        <v>933</v>
      </c>
      <c r="I183" s="288" t="s">
        <v>892</v>
      </c>
      <c r="J183" s="288"/>
      <c r="K183" s="336"/>
    </row>
    <row r="184" s="1" customFormat="1" ht="15" customHeight="1">
      <c r="B184" s="313"/>
      <c r="C184" s="288" t="s">
        <v>921</v>
      </c>
      <c r="D184" s="288"/>
      <c r="E184" s="288"/>
      <c r="F184" s="311" t="s">
        <v>857</v>
      </c>
      <c r="G184" s="288"/>
      <c r="H184" s="288" t="s">
        <v>934</v>
      </c>
      <c r="I184" s="288" t="s">
        <v>892</v>
      </c>
      <c r="J184" s="288"/>
      <c r="K184" s="336"/>
    </row>
    <row r="185" s="1" customFormat="1" ht="15" customHeight="1">
      <c r="B185" s="313"/>
      <c r="C185" s="288" t="s">
        <v>114</v>
      </c>
      <c r="D185" s="288"/>
      <c r="E185" s="288"/>
      <c r="F185" s="311" t="s">
        <v>863</v>
      </c>
      <c r="G185" s="288"/>
      <c r="H185" s="288" t="s">
        <v>935</v>
      </c>
      <c r="I185" s="288" t="s">
        <v>859</v>
      </c>
      <c r="J185" s="288">
        <v>50</v>
      </c>
      <c r="K185" s="336"/>
    </row>
    <row r="186" s="1" customFormat="1" ht="15" customHeight="1">
      <c r="B186" s="313"/>
      <c r="C186" s="288" t="s">
        <v>936</v>
      </c>
      <c r="D186" s="288"/>
      <c r="E186" s="288"/>
      <c r="F186" s="311" t="s">
        <v>863</v>
      </c>
      <c r="G186" s="288"/>
      <c r="H186" s="288" t="s">
        <v>937</v>
      </c>
      <c r="I186" s="288" t="s">
        <v>938</v>
      </c>
      <c r="J186" s="288"/>
      <c r="K186" s="336"/>
    </row>
    <row r="187" s="1" customFormat="1" ht="15" customHeight="1">
      <c r="B187" s="313"/>
      <c r="C187" s="288" t="s">
        <v>939</v>
      </c>
      <c r="D187" s="288"/>
      <c r="E187" s="288"/>
      <c r="F187" s="311" t="s">
        <v>863</v>
      </c>
      <c r="G187" s="288"/>
      <c r="H187" s="288" t="s">
        <v>940</v>
      </c>
      <c r="I187" s="288" t="s">
        <v>938</v>
      </c>
      <c r="J187" s="288"/>
      <c r="K187" s="336"/>
    </row>
    <row r="188" s="1" customFormat="1" ht="15" customHeight="1">
      <c r="B188" s="313"/>
      <c r="C188" s="288" t="s">
        <v>941</v>
      </c>
      <c r="D188" s="288"/>
      <c r="E188" s="288"/>
      <c r="F188" s="311" t="s">
        <v>863</v>
      </c>
      <c r="G188" s="288"/>
      <c r="H188" s="288" t="s">
        <v>942</v>
      </c>
      <c r="I188" s="288" t="s">
        <v>938</v>
      </c>
      <c r="J188" s="288"/>
      <c r="K188" s="336"/>
    </row>
    <row r="189" s="1" customFormat="1" ht="15" customHeight="1">
      <c r="B189" s="313"/>
      <c r="C189" s="349" t="s">
        <v>943</v>
      </c>
      <c r="D189" s="288"/>
      <c r="E189" s="288"/>
      <c r="F189" s="311" t="s">
        <v>863</v>
      </c>
      <c r="G189" s="288"/>
      <c r="H189" s="288" t="s">
        <v>944</v>
      </c>
      <c r="I189" s="288" t="s">
        <v>945</v>
      </c>
      <c r="J189" s="350" t="s">
        <v>946</v>
      </c>
      <c r="K189" s="336"/>
    </row>
    <row r="190" s="17" customFormat="1" ht="15" customHeight="1">
      <c r="B190" s="351"/>
      <c r="C190" s="352" t="s">
        <v>947</v>
      </c>
      <c r="D190" s="353"/>
      <c r="E190" s="353"/>
      <c r="F190" s="354" t="s">
        <v>863</v>
      </c>
      <c r="G190" s="353"/>
      <c r="H190" s="353" t="s">
        <v>948</v>
      </c>
      <c r="I190" s="353" t="s">
        <v>945</v>
      </c>
      <c r="J190" s="355" t="s">
        <v>946</v>
      </c>
      <c r="K190" s="356"/>
    </row>
    <row r="191" s="1" customFormat="1" ht="15" customHeight="1">
      <c r="B191" s="313"/>
      <c r="C191" s="349" t="s">
        <v>43</v>
      </c>
      <c r="D191" s="288"/>
      <c r="E191" s="288"/>
      <c r="F191" s="311" t="s">
        <v>857</v>
      </c>
      <c r="G191" s="288"/>
      <c r="H191" s="285" t="s">
        <v>949</v>
      </c>
      <c r="I191" s="288" t="s">
        <v>950</v>
      </c>
      <c r="J191" s="288"/>
      <c r="K191" s="336"/>
    </row>
    <row r="192" s="1" customFormat="1" ht="15" customHeight="1">
      <c r="B192" s="313"/>
      <c r="C192" s="349" t="s">
        <v>951</v>
      </c>
      <c r="D192" s="288"/>
      <c r="E192" s="288"/>
      <c r="F192" s="311" t="s">
        <v>857</v>
      </c>
      <c r="G192" s="288"/>
      <c r="H192" s="288" t="s">
        <v>952</v>
      </c>
      <c r="I192" s="288" t="s">
        <v>892</v>
      </c>
      <c r="J192" s="288"/>
      <c r="K192" s="336"/>
    </row>
    <row r="193" s="1" customFormat="1" ht="15" customHeight="1">
      <c r="B193" s="313"/>
      <c r="C193" s="349" t="s">
        <v>953</v>
      </c>
      <c r="D193" s="288"/>
      <c r="E193" s="288"/>
      <c r="F193" s="311" t="s">
        <v>857</v>
      </c>
      <c r="G193" s="288"/>
      <c r="H193" s="288" t="s">
        <v>954</v>
      </c>
      <c r="I193" s="288" t="s">
        <v>892</v>
      </c>
      <c r="J193" s="288"/>
      <c r="K193" s="336"/>
    </row>
    <row r="194" s="1" customFormat="1" ht="15" customHeight="1">
      <c r="B194" s="313"/>
      <c r="C194" s="349" t="s">
        <v>955</v>
      </c>
      <c r="D194" s="288"/>
      <c r="E194" s="288"/>
      <c r="F194" s="311" t="s">
        <v>863</v>
      </c>
      <c r="G194" s="288"/>
      <c r="H194" s="288" t="s">
        <v>956</v>
      </c>
      <c r="I194" s="288" t="s">
        <v>892</v>
      </c>
      <c r="J194" s="288"/>
      <c r="K194" s="336"/>
    </row>
    <row r="195" s="1" customFormat="1" ht="15" customHeight="1">
      <c r="B195" s="342"/>
      <c r="C195" s="357"/>
      <c r="D195" s="322"/>
      <c r="E195" s="322"/>
      <c r="F195" s="322"/>
      <c r="G195" s="322"/>
      <c r="H195" s="322"/>
      <c r="I195" s="322"/>
      <c r="J195" s="322"/>
      <c r="K195" s="343"/>
    </row>
    <row r="196" s="1" customFormat="1" ht="18.75" customHeight="1">
      <c r="B196" s="324"/>
      <c r="C196" s="334"/>
      <c r="D196" s="334"/>
      <c r="E196" s="334"/>
      <c r="F196" s="344"/>
      <c r="G196" s="334"/>
      <c r="H196" s="334"/>
      <c r="I196" s="334"/>
      <c r="J196" s="334"/>
      <c r="K196" s="324"/>
    </row>
    <row r="197" s="1" customFormat="1" ht="18.75" customHeight="1">
      <c r="B197" s="324"/>
      <c r="C197" s="334"/>
      <c r="D197" s="334"/>
      <c r="E197" s="334"/>
      <c r="F197" s="344"/>
      <c r="G197" s="334"/>
      <c r="H197" s="334"/>
      <c r="I197" s="334"/>
      <c r="J197" s="334"/>
      <c r="K197" s="324"/>
    </row>
    <row r="198" s="1" customFormat="1" ht="18.75" customHeight="1">
      <c r="B198" s="296"/>
      <c r="C198" s="296"/>
      <c r="D198" s="296"/>
      <c r="E198" s="296"/>
      <c r="F198" s="296"/>
      <c r="G198" s="296"/>
      <c r="H198" s="296"/>
      <c r="I198" s="296"/>
      <c r="J198" s="296"/>
      <c r="K198" s="296"/>
    </row>
    <row r="199" s="1" customFormat="1" ht="13.5">
      <c r="B199" s="275"/>
      <c r="C199" s="276"/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1">
      <c r="B200" s="278"/>
      <c r="C200" s="279" t="s">
        <v>957</v>
      </c>
      <c r="D200" s="279"/>
      <c r="E200" s="279"/>
      <c r="F200" s="279"/>
      <c r="G200" s="279"/>
      <c r="H200" s="279"/>
      <c r="I200" s="279"/>
      <c r="J200" s="279"/>
      <c r="K200" s="280"/>
    </row>
    <row r="201" s="1" customFormat="1" ht="25.5" customHeight="1">
      <c r="B201" s="278"/>
      <c r="C201" s="358" t="s">
        <v>958</v>
      </c>
      <c r="D201" s="358"/>
      <c r="E201" s="358"/>
      <c r="F201" s="358" t="s">
        <v>959</v>
      </c>
      <c r="G201" s="359"/>
      <c r="H201" s="358" t="s">
        <v>960</v>
      </c>
      <c r="I201" s="358"/>
      <c r="J201" s="358"/>
      <c r="K201" s="280"/>
    </row>
    <row r="202" s="1" customFormat="1" ht="5.25" customHeight="1">
      <c r="B202" s="313"/>
      <c r="C202" s="308"/>
      <c r="D202" s="308"/>
      <c r="E202" s="308"/>
      <c r="F202" s="308"/>
      <c r="G202" s="334"/>
      <c r="H202" s="308"/>
      <c r="I202" s="308"/>
      <c r="J202" s="308"/>
      <c r="K202" s="336"/>
    </row>
    <row r="203" s="1" customFormat="1" ht="15" customHeight="1">
      <c r="B203" s="313"/>
      <c r="C203" s="288" t="s">
        <v>950</v>
      </c>
      <c r="D203" s="288"/>
      <c r="E203" s="288"/>
      <c r="F203" s="311" t="s">
        <v>44</v>
      </c>
      <c r="G203" s="288"/>
      <c r="H203" s="288" t="s">
        <v>961</v>
      </c>
      <c r="I203" s="288"/>
      <c r="J203" s="288"/>
      <c r="K203" s="336"/>
    </row>
    <row r="204" s="1" customFormat="1" ht="15" customHeight="1">
      <c r="B204" s="313"/>
      <c r="C204" s="288"/>
      <c r="D204" s="288"/>
      <c r="E204" s="288"/>
      <c r="F204" s="311" t="s">
        <v>45</v>
      </c>
      <c r="G204" s="288"/>
      <c r="H204" s="288" t="s">
        <v>962</v>
      </c>
      <c r="I204" s="288"/>
      <c r="J204" s="288"/>
      <c r="K204" s="336"/>
    </row>
    <row r="205" s="1" customFormat="1" ht="15" customHeight="1">
      <c r="B205" s="313"/>
      <c r="C205" s="288"/>
      <c r="D205" s="288"/>
      <c r="E205" s="288"/>
      <c r="F205" s="311" t="s">
        <v>48</v>
      </c>
      <c r="G205" s="288"/>
      <c r="H205" s="288" t="s">
        <v>963</v>
      </c>
      <c r="I205" s="288"/>
      <c r="J205" s="288"/>
      <c r="K205" s="336"/>
    </row>
    <row r="206" s="1" customFormat="1" ht="15" customHeight="1">
      <c r="B206" s="313"/>
      <c r="C206" s="288"/>
      <c r="D206" s="288"/>
      <c r="E206" s="288"/>
      <c r="F206" s="311" t="s">
        <v>46</v>
      </c>
      <c r="G206" s="288"/>
      <c r="H206" s="288" t="s">
        <v>964</v>
      </c>
      <c r="I206" s="288"/>
      <c r="J206" s="288"/>
      <c r="K206" s="336"/>
    </row>
    <row r="207" s="1" customFormat="1" ht="15" customHeight="1">
      <c r="B207" s="313"/>
      <c r="C207" s="288"/>
      <c r="D207" s="288"/>
      <c r="E207" s="288"/>
      <c r="F207" s="311" t="s">
        <v>47</v>
      </c>
      <c r="G207" s="288"/>
      <c r="H207" s="288" t="s">
        <v>965</v>
      </c>
      <c r="I207" s="288"/>
      <c r="J207" s="288"/>
      <c r="K207" s="336"/>
    </row>
    <row r="208" s="1" customFormat="1" ht="15" customHeight="1">
      <c r="B208" s="313"/>
      <c r="C208" s="288"/>
      <c r="D208" s="288"/>
      <c r="E208" s="288"/>
      <c r="F208" s="311"/>
      <c r="G208" s="288"/>
      <c r="H208" s="288"/>
      <c r="I208" s="288"/>
      <c r="J208" s="288"/>
      <c r="K208" s="336"/>
    </row>
    <row r="209" s="1" customFormat="1" ht="15" customHeight="1">
      <c r="B209" s="313"/>
      <c r="C209" s="288" t="s">
        <v>904</v>
      </c>
      <c r="D209" s="288"/>
      <c r="E209" s="288"/>
      <c r="F209" s="311" t="s">
        <v>80</v>
      </c>
      <c r="G209" s="288"/>
      <c r="H209" s="288" t="s">
        <v>966</v>
      </c>
      <c r="I209" s="288"/>
      <c r="J209" s="288"/>
      <c r="K209" s="336"/>
    </row>
    <row r="210" s="1" customFormat="1" ht="15" customHeight="1">
      <c r="B210" s="313"/>
      <c r="C210" s="288"/>
      <c r="D210" s="288"/>
      <c r="E210" s="288"/>
      <c r="F210" s="311" t="s">
        <v>799</v>
      </c>
      <c r="G210" s="288"/>
      <c r="H210" s="288" t="s">
        <v>800</v>
      </c>
      <c r="I210" s="288"/>
      <c r="J210" s="288"/>
      <c r="K210" s="336"/>
    </row>
    <row r="211" s="1" customFormat="1" ht="15" customHeight="1">
      <c r="B211" s="313"/>
      <c r="C211" s="288"/>
      <c r="D211" s="288"/>
      <c r="E211" s="288"/>
      <c r="F211" s="311" t="s">
        <v>797</v>
      </c>
      <c r="G211" s="288"/>
      <c r="H211" s="288" t="s">
        <v>967</v>
      </c>
      <c r="I211" s="288"/>
      <c r="J211" s="288"/>
      <c r="K211" s="336"/>
    </row>
    <row r="212" s="1" customFormat="1" ht="15" customHeight="1">
      <c r="B212" s="360"/>
      <c r="C212" s="288"/>
      <c r="D212" s="288"/>
      <c r="E212" s="288"/>
      <c r="F212" s="311" t="s">
        <v>801</v>
      </c>
      <c r="G212" s="349"/>
      <c r="H212" s="340" t="s">
        <v>802</v>
      </c>
      <c r="I212" s="340"/>
      <c r="J212" s="340"/>
      <c r="K212" s="361"/>
    </row>
    <row r="213" s="1" customFormat="1" ht="15" customHeight="1">
      <c r="B213" s="360"/>
      <c r="C213" s="288"/>
      <c r="D213" s="288"/>
      <c r="E213" s="288"/>
      <c r="F213" s="311" t="s">
        <v>803</v>
      </c>
      <c r="G213" s="349"/>
      <c r="H213" s="340" t="s">
        <v>310</v>
      </c>
      <c r="I213" s="340"/>
      <c r="J213" s="340"/>
      <c r="K213" s="361"/>
    </row>
    <row r="214" s="1" customFormat="1" ht="15" customHeight="1">
      <c r="B214" s="360"/>
      <c r="C214" s="288"/>
      <c r="D214" s="288"/>
      <c r="E214" s="288"/>
      <c r="F214" s="311"/>
      <c r="G214" s="349"/>
      <c r="H214" s="340"/>
      <c r="I214" s="340"/>
      <c r="J214" s="340"/>
      <c r="K214" s="361"/>
    </row>
    <row r="215" s="1" customFormat="1" ht="15" customHeight="1">
      <c r="B215" s="360"/>
      <c r="C215" s="288" t="s">
        <v>928</v>
      </c>
      <c r="D215" s="288"/>
      <c r="E215" s="288"/>
      <c r="F215" s="311">
        <v>1</v>
      </c>
      <c r="G215" s="349"/>
      <c r="H215" s="340" t="s">
        <v>968</v>
      </c>
      <c r="I215" s="340"/>
      <c r="J215" s="340"/>
      <c r="K215" s="361"/>
    </row>
    <row r="216" s="1" customFormat="1" ht="15" customHeight="1">
      <c r="B216" s="360"/>
      <c r="C216" s="288"/>
      <c r="D216" s="288"/>
      <c r="E216" s="288"/>
      <c r="F216" s="311">
        <v>2</v>
      </c>
      <c r="G216" s="349"/>
      <c r="H216" s="340" t="s">
        <v>969</v>
      </c>
      <c r="I216" s="340"/>
      <c r="J216" s="340"/>
      <c r="K216" s="361"/>
    </row>
    <row r="217" s="1" customFormat="1" ht="15" customHeight="1">
      <c r="B217" s="360"/>
      <c r="C217" s="288"/>
      <c r="D217" s="288"/>
      <c r="E217" s="288"/>
      <c r="F217" s="311">
        <v>3</v>
      </c>
      <c r="G217" s="349"/>
      <c r="H217" s="340" t="s">
        <v>970</v>
      </c>
      <c r="I217" s="340"/>
      <c r="J217" s="340"/>
      <c r="K217" s="361"/>
    </row>
    <row r="218" s="1" customFormat="1" ht="15" customHeight="1">
      <c r="B218" s="360"/>
      <c r="C218" s="288"/>
      <c r="D218" s="288"/>
      <c r="E218" s="288"/>
      <c r="F218" s="311">
        <v>4</v>
      </c>
      <c r="G218" s="349"/>
      <c r="H218" s="340" t="s">
        <v>971</v>
      </c>
      <c r="I218" s="340"/>
      <c r="J218" s="340"/>
      <c r="K218" s="361"/>
    </row>
    <row r="219" s="1" customFormat="1" ht="12.75" customHeight="1">
      <c r="B219" s="362"/>
      <c r="C219" s="363"/>
      <c r="D219" s="363"/>
      <c r="E219" s="363"/>
      <c r="F219" s="363"/>
      <c r="G219" s="363"/>
      <c r="H219" s="363"/>
      <c r="I219" s="363"/>
      <c r="J219" s="363"/>
      <c r="K219" s="36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5" ma:contentTypeDescription="Vytvoří nový dokument" ma:contentTypeScope="" ma:versionID="adef57c14037bf0f547d6719d9623d5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ab08f3253ff67a1ce6667d600a84341d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AAA50AD-1981-45BC-9463-294D90F0DBEF}"/>
</file>

<file path=customXml/itemProps2.xml><?xml version="1.0" encoding="utf-8"?>
<ds:datastoreItem xmlns:ds="http://schemas.openxmlformats.org/officeDocument/2006/customXml" ds:itemID="{D31EACD5-876D-4D15-BDAA-A4EC9B393AD0}"/>
</file>

<file path=customXml/itemProps3.xml><?xml version="1.0" encoding="utf-8"?>
<ds:datastoreItem xmlns:ds="http://schemas.openxmlformats.org/officeDocument/2006/customXml" ds:itemID="{6FD07826-837A-41E9-9F0D-B95B51599FD8}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HANOUS-06\HonzaK</dc:creator>
  <cp:lastModifiedBy>HANOUS-06\HonzaK</cp:lastModifiedBy>
  <dcterms:created xsi:type="dcterms:W3CDTF">2024-02-27T09:21:06Z</dcterms:created>
  <dcterms:modified xsi:type="dcterms:W3CDTF">2024-02-27T09:21:12Z</dcterms:modified>
</cp:coreProperties>
</file>